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/>
  <mc:AlternateContent xmlns:mc="http://schemas.openxmlformats.org/markup-compatibility/2006">
    <mc:Choice Requires="x15">
      <x15ac:absPath xmlns:x15ac="http://schemas.microsoft.com/office/spreadsheetml/2010/11/ac" url="C:\Users\bruno.pimenta\Desktop\ferramenta poupanças\"/>
    </mc:Choice>
  </mc:AlternateContent>
  <bookViews>
    <workbookView xWindow="0" yWindow="0" windowWidth="24000" windowHeight="9135"/>
  </bookViews>
  <sheets>
    <sheet name="0.Ajuda" sheetId="8" r:id="rId1"/>
    <sheet name="1. Identificação Ben. Oper." sheetId="3" r:id="rId2"/>
    <sheet name="2. Medidas a).i)" sheetId="22" r:id="rId3"/>
    <sheet name="3. Medidas a).ii)" sheetId="20" r:id="rId4"/>
    <sheet name="4. Medidas a).iii)" sheetId="21" r:id="rId5"/>
    <sheet name="5. Medidas a).iv)" sheetId="23" r:id="rId6"/>
    <sheet name="6. Medidas a).v)" sheetId="24" r:id="rId7"/>
    <sheet name="7. Medidas b).i)" sheetId="25" r:id="rId8"/>
    <sheet name="7. Medidas b).ii)" sheetId="26" r:id="rId9"/>
    <sheet name="8. Medidas c)" sheetId="18" r:id="rId10"/>
    <sheet name="Poupanças Totais" sheetId="5" r:id="rId11"/>
    <sheet name="VAL Global até 25 anos" sheetId="4" r:id="rId12"/>
    <sheet name="Valores-Padrão" sheetId="11" r:id="rId13"/>
    <sheet name="Fatores de conversão" sheetId="19" r:id="rId14"/>
  </sheets>
  <calcPr calcId="152511"/>
</workbook>
</file>

<file path=xl/calcChain.xml><?xml version="1.0" encoding="utf-8"?>
<calcChain xmlns="http://schemas.openxmlformats.org/spreadsheetml/2006/main">
  <c r="D56" i="5" l="1"/>
  <c r="E36" i="26" l="1"/>
  <c r="E37" i="26"/>
  <c r="E38" i="26"/>
  <c r="E39" i="26"/>
  <c r="E35" i="26"/>
  <c r="E33" i="26"/>
  <c r="E34" i="26"/>
  <c r="E31" i="26"/>
  <c r="E32" i="26"/>
  <c r="E30" i="26"/>
  <c r="F37" i="25"/>
  <c r="F38" i="25"/>
  <c r="F36" i="25"/>
  <c r="F35" i="25"/>
  <c r="F34" i="25"/>
  <c r="H8" i="5"/>
  <c r="L8" i="5"/>
  <c r="P8" i="5"/>
  <c r="T8" i="5"/>
  <c r="X8" i="5"/>
  <c r="AB8" i="5"/>
  <c r="L9" i="5"/>
  <c r="P9" i="5"/>
  <c r="T9" i="5"/>
  <c r="X9" i="5"/>
  <c r="AB9" i="5"/>
  <c r="H10" i="5"/>
  <c r="L10" i="5"/>
  <c r="P10" i="5"/>
  <c r="T10" i="5"/>
  <c r="X10" i="5"/>
  <c r="AB10" i="5"/>
  <c r="H11" i="5"/>
  <c r="L11" i="5"/>
  <c r="P11" i="5"/>
  <c r="T11" i="5"/>
  <c r="X11" i="5"/>
  <c r="AB11" i="5"/>
  <c r="J52" i="21"/>
  <c r="K52" i="21"/>
  <c r="F23" i="5" s="1"/>
  <c r="L52" i="21"/>
  <c r="G23" i="5" s="1"/>
  <c r="M52" i="21"/>
  <c r="H23" i="5" s="1"/>
  <c r="N52" i="21"/>
  <c r="O52" i="21"/>
  <c r="J23" i="5" s="1"/>
  <c r="P52" i="21"/>
  <c r="K23" i="5" s="1"/>
  <c r="Q52" i="21"/>
  <c r="L23" i="5" s="1"/>
  <c r="R52" i="21"/>
  <c r="S52" i="21"/>
  <c r="N23" i="5" s="1"/>
  <c r="T52" i="21"/>
  <c r="O23" i="5" s="1"/>
  <c r="U52" i="21"/>
  <c r="P23" i="5" s="1"/>
  <c r="V52" i="21"/>
  <c r="W52" i="21"/>
  <c r="R23" i="5" s="1"/>
  <c r="X52" i="21"/>
  <c r="S23" i="5" s="1"/>
  <c r="Y52" i="21"/>
  <c r="T23" i="5" s="1"/>
  <c r="Z52" i="21"/>
  <c r="AA52" i="21"/>
  <c r="V23" i="5" s="1"/>
  <c r="AB52" i="21"/>
  <c r="W23" i="5" s="1"/>
  <c r="AC52" i="21"/>
  <c r="X23" i="5" s="1"/>
  <c r="AD52" i="21"/>
  <c r="AE52" i="21"/>
  <c r="Z23" i="5" s="1"/>
  <c r="AF52" i="21"/>
  <c r="AA23" i="5" s="1"/>
  <c r="AG52" i="21"/>
  <c r="AB23" i="5" s="1"/>
  <c r="J39" i="21"/>
  <c r="E8" i="5" s="1"/>
  <c r="K39" i="21"/>
  <c r="F8" i="5" s="1"/>
  <c r="L39" i="21"/>
  <c r="G8" i="5" s="1"/>
  <c r="M39" i="21"/>
  <c r="N39" i="21"/>
  <c r="I8" i="5" s="1"/>
  <c r="O39" i="21"/>
  <c r="J8" i="5" s="1"/>
  <c r="P39" i="21"/>
  <c r="K8" i="5" s="1"/>
  <c r="Q39" i="21"/>
  <c r="R39" i="21"/>
  <c r="M8" i="5" s="1"/>
  <c r="S39" i="21"/>
  <c r="N8" i="5" s="1"/>
  <c r="T39" i="21"/>
  <c r="O8" i="5" s="1"/>
  <c r="U39" i="21"/>
  <c r="V39" i="21"/>
  <c r="Q8" i="5" s="1"/>
  <c r="W39" i="21"/>
  <c r="R8" i="5" s="1"/>
  <c r="X39" i="21"/>
  <c r="S8" i="5" s="1"/>
  <c r="Y39" i="21"/>
  <c r="Z39" i="21"/>
  <c r="U8" i="5" s="1"/>
  <c r="AA39" i="21"/>
  <c r="V8" i="5" s="1"/>
  <c r="AB39" i="21"/>
  <c r="W8" i="5" s="1"/>
  <c r="AC39" i="21"/>
  <c r="AD39" i="21"/>
  <c r="Y8" i="5" s="1"/>
  <c r="AE39" i="21"/>
  <c r="Z8" i="5" s="1"/>
  <c r="AF39" i="21"/>
  <c r="AA8" i="5" s="1"/>
  <c r="AG39" i="21"/>
  <c r="I21" i="5"/>
  <c r="M21" i="5"/>
  <c r="Q21" i="5"/>
  <c r="U21" i="5"/>
  <c r="Y21" i="5"/>
  <c r="E23" i="5"/>
  <c r="I23" i="5"/>
  <c r="M23" i="5"/>
  <c r="Q23" i="5"/>
  <c r="U23" i="5"/>
  <c r="Y23" i="5"/>
  <c r="E25" i="5"/>
  <c r="I25" i="5"/>
  <c r="M25" i="5"/>
  <c r="Q25" i="5"/>
  <c r="U25" i="5"/>
  <c r="Y25" i="5"/>
  <c r="E26" i="5"/>
  <c r="I26" i="5"/>
  <c r="M26" i="5"/>
  <c r="Q26" i="5"/>
  <c r="U26" i="5"/>
  <c r="Y26" i="5"/>
  <c r="E27" i="5"/>
  <c r="G27" i="5"/>
  <c r="I27" i="5"/>
  <c r="K27" i="5"/>
  <c r="M27" i="5"/>
  <c r="O27" i="5"/>
  <c r="Q27" i="5"/>
  <c r="S27" i="5"/>
  <c r="U27" i="5"/>
  <c r="W27" i="5"/>
  <c r="Y27" i="5"/>
  <c r="AA27" i="5"/>
  <c r="J53" i="26"/>
  <c r="K53" i="26"/>
  <c r="F27" i="5" s="1"/>
  <c r="L53" i="26"/>
  <c r="M53" i="26"/>
  <c r="H27" i="5" s="1"/>
  <c r="N53" i="26"/>
  <c r="O53" i="26"/>
  <c r="J27" i="5" s="1"/>
  <c r="P53" i="26"/>
  <c r="Q53" i="26"/>
  <c r="L27" i="5" s="1"/>
  <c r="R53" i="26"/>
  <c r="S53" i="26"/>
  <c r="N27" i="5" s="1"/>
  <c r="T53" i="26"/>
  <c r="U53" i="26"/>
  <c r="P27" i="5" s="1"/>
  <c r="V53" i="26"/>
  <c r="W53" i="26"/>
  <c r="R27" i="5" s="1"/>
  <c r="X53" i="26"/>
  <c r="Y53" i="26"/>
  <c r="T27" i="5" s="1"/>
  <c r="Z53" i="26"/>
  <c r="AA53" i="26"/>
  <c r="V27" i="5" s="1"/>
  <c r="AB53" i="26"/>
  <c r="AC53" i="26"/>
  <c r="X27" i="5" s="1"/>
  <c r="AD53" i="26"/>
  <c r="AE53" i="26"/>
  <c r="Z27" i="5" s="1"/>
  <c r="AF53" i="26"/>
  <c r="AG53" i="26"/>
  <c r="AB27" i="5" s="1"/>
  <c r="J40" i="26"/>
  <c r="E12" i="5" s="1"/>
  <c r="K40" i="26"/>
  <c r="F12" i="5" s="1"/>
  <c r="L40" i="26"/>
  <c r="G12" i="5" s="1"/>
  <c r="M40" i="26"/>
  <c r="H12" i="5" s="1"/>
  <c r="N40" i="26"/>
  <c r="I12" i="5" s="1"/>
  <c r="O40" i="26"/>
  <c r="J12" i="5" s="1"/>
  <c r="P40" i="26"/>
  <c r="K12" i="5" s="1"/>
  <c r="Q40" i="26"/>
  <c r="L12" i="5" s="1"/>
  <c r="R40" i="26"/>
  <c r="M12" i="5" s="1"/>
  <c r="S40" i="26"/>
  <c r="N12" i="5" s="1"/>
  <c r="T40" i="26"/>
  <c r="O12" i="5" s="1"/>
  <c r="U40" i="26"/>
  <c r="P12" i="5" s="1"/>
  <c r="V40" i="26"/>
  <c r="Q12" i="5" s="1"/>
  <c r="W40" i="26"/>
  <c r="R12" i="5" s="1"/>
  <c r="X40" i="26"/>
  <c r="S12" i="5" s="1"/>
  <c r="Y40" i="26"/>
  <c r="T12" i="5" s="1"/>
  <c r="Z40" i="26"/>
  <c r="U12" i="5" s="1"/>
  <c r="AA40" i="26"/>
  <c r="V12" i="5" s="1"/>
  <c r="AB40" i="26"/>
  <c r="W12" i="5" s="1"/>
  <c r="AC40" i="26"/>
  <c r="X12" i="5" s="1"/>
  <c r="AD40" i="26"/>
  <c r="Y12" i="5" s="1"/>
  <c r="AE40" i="26"/>
  <c r="Z12" i="5" s="1"/>
  <c r="AF40" i="26"/>
  <c r="AA12" i="5" s="1"/>
  <c r="AG40" i="26"/>
  <c r="AB12" i="5" s="1"/>
  <c r="J52" i="25"/>
  <c r="K52" i="25"/>
  <c r="F26" i="5" s="1"/>
  <c r="L52" i="25"/>
  <c r="G26" i="5" s="1"/>
  <c r="M52" i="25"/>
  <c r="H26" i="5" s="1"/>
  <c r="N52" i="25"/>
  <c r="O52" i="25"/>
  <c r="J26" i="5" s="1"/>
  <c r="P52" i="25"/>
  <c r="K26" i="5" s="1"/>
  <c r="Q52" i="25"/>
  <c r="L26" i="5" s="1"/>
  <c r="R52" i="25"/>
  <c r="S52" i="25"/>
  <c r="N26" i="5" s="1"/>
  <c r="T52" i="25"/>
  <c r="O26" i="5" s="1"/>
  <c r="U52" i="25"/>
  <c r="P26" i="5" s="1"/>
  <c r="V52" i="25"/>
  <c r="W52" i="25"/>
  <c r="R26" i="5" s="1"/>
  <c r="X52" i="25"/>
  <c r="S26" i="5" s="1"/>
  <c r="Y52" i="25"/>
  <c r="T26" i="5" s="1"/>
  <c r="Z52" i="25"/>
  <c r="AA52" i="25"/>
  <c r="V26" i="5" s="1"/>
  <c r="AB52" i="25"/>
  <c r="W26" i="5" s="1"/>
  <c r="AC52" i="25"/>
  <c r="X26" i="5" s="1"/>
  <c r="AD52" i="25"/>
  <c r="AE52" i="25"/>
  <c r="Z26" i="5" s="1"/>
  <c r="AF52" i="25"/>
  <c r="AA26" i="5" s="1"/>
  <c r="AG52" i="25"/>
  <c r="AB26" i="5" s="1"/>
  <c r="J39" i="25"/>
  <c r="E11" i="5" s="1"/>
  <c r="K39" i="25"/>
  <c r="F11" i="5" s="1"/>
  <c r="L39" i="25"/>
  <c r="G11" i="5" s="1"/>
  <c r="M39" i="25"/>
  <c r="N39" i="25"/>
  <c r="I11" i="5" s="1"/>
  <c r="O39" i="25"/>
  <c r="J11" i="5" s="1"/>
  <c r="P39" i="25"/>
  <c r="K11" i="5" s="1"/>
  <c r="Q39" i="25"/>
  <c r="R39" i="25"/>
  <c r="M11" i="5" s="1"/>
  <c r="S39" i="25"/>
  <c r="N11" i="5" s="1"/>
  <c r="T39" i="25"/>
  <c r="O11" i="5" s="1"/>
  <c r="U39" i="25"/>
  <c r="V39" i="25"/>
  <c r="Q11" i="5" s="1"/>
  <c r="W39" i="25"/>
  <c r="R11" i="5" s="1"/>
  <c r="X39" i="25"/>
  <c r="S11" i="5" s="1"/>
  <c r="Y39" i="25"/>
  <c r="Z39" i="25"/>
  <c r="U11" i="5" s="1"/>
  <c r="AA39" i="25"/>
  <c r="V11" i="5" s="1"/>
  <c r="AB39" i="25"/>
  <c r="W11" i="5" s="1"/>
  <c r="AC39" i="25"/>
  <c r="AD39" i="25"/>
  <c r="Y11" i="5" s="1"/>
  <c r="AE39" i="25"/>
  <c r="Z11" i="5" s="1"/>
  <c r="AF39" i="25"/>
  <c r="AA11" i="5" s="1"/>
  <c r="AG39" i="25"/>
  <c r="J52" i="24"/>
  <c r="K52" i="24"/>
  <c r="F25" i="5" s="1"/>
  <c r="L52" i="24"/>
  <c r="G25" i="5" s="1"/>
  <c r="M52" i="24"/>
  <c r="H25" i="5" s="1"/>
  <c r="N52" i="24"/>
  <c r="O52" i="24"/>
  <c r="J25" i="5" s="1"/>
  <c r="P52" i="24"/>
  <c r="K25" i="5" s="1"/>
  <c r="Q52" i="24"/>
  <c r="L25" i="5" s="1"/>
  <c r="R52" i="24"/>
  <c r="S52" i="24"/>
  <c r="N25" i="5" s="1"/>
  <c r="T52" i="24"/>
  <c r="O25" i="5" s="1"/>
  <c r="U52" i="24"/>
  <c r="P25" i="5" s="1"/>
  <c r="V52" i="24"/>
  <c r="W52" i="24"/>
  <c r="R25" i="5" s="1"/>
  <c r="X52" i="24"/>
  <c r="S25" i="5" s="1"/>
  <c r="Y52" i="24"/>
  <c r="T25" i="5" s="1"/>
  <c r="Z52" i="24"/>
  <c r="AA52" i="24"/>
  <c r="V25" i="5" s="1"/>
  <c r="AB52" i="24"/>
  <c r="W25" i="5" s="1"/>
  <c r="AC52" i="24"/>
  <c r="X25" i="5" s="1"/>
  <c r="AD52" i="24"/>
  <c r="AE52" i="24"/>
  <c r="Z25" i="5" s="1"/>
  <c r="AF52" i="24"/>
  <c r="AA25" i="5" s="1"/>
  <c r="AG52" i="24"/>
  <c r="AB25" i="5" s="1"/>
  <c r="K39" i="24"/>
  <c r="F10" i="5" s="1"/>
  <c r="L39" i="24"/>
  <c r="G10" i="5" s="1"/>
  <c r="M39" i="24"/>
  <c r="N39" i="24"/>
  <c r="I10" i="5" s="1"/>
  <c r="O39" i="24"/>
  <c r="J10" i="5" s="1"/>
  <c r="P39" i="24"/>
  <c r="K10" i="5" s="1"/>
  <c r="Q39" i="24"/>
  <c r="R39" i="24"/>
  <c r="M10" i="5" s="1"/>
  <c r="S39" i="24"/>
  <c r="N10" i="5" s="1"/>
  <c r="T39" i="24"/>
  <c r="O10" i="5" s="1"/>
  <c r="U39" i="24"/>
  <c r="V39" i="24"/>
  <c r="Q10" i="5" s="1"/>
  <c r="W39" i="24"/>
  <c r="R10" i="5" s="1"/>
  <c r="X39" i="24"/>
  <c r="S10" i="5" s="1"/>
  <c r="Y39" i="24"/>
  <c r="Z39" i="24"/>
  <c r="U10" i="5" s="1"/>
  <c r="AA39" i="24"/>
  <c r="V10" i="5" s="1"/>
  <c r="AB39" i="24"/>
  <c r="W10" i="5" s="1"/>
  <c r="AC39" i="24"/>
  <c r="AD39" i="24"/>
  <c r="Y10" i="5" s="1"/>
  <c r="AE39" i="24"/>
  <c r="Z10" i="5" s="1"/>
  <c r="AF39" i="24"/>
  <c r="AA10" i="5" s="1"/>
  <c r="AG39" i="24"/>
  <c r="J39" i="24"/>
  <c r="E10" i="5" s="1"/>
  <c r="J52" i="23"/>
  <c r="E24" i="5" s="1"/>
  <c r="K52" i="23"/>
  <c r="F24" i="5" s="1"/>
  <c r="L52" i="23"/>
  <c r="G24" i="5" s="1"/>
  <c r="M52" i="23"/>
  <c r="H24" i="5" s="1"/>
  <c r="N52" i="23"/>
  <c r="I24" i="5" s="1"/>
  <c r="O52" i="23"/>
  <c r="J24" i="5" s="1"/>
  <c r="P52" i="23"/>
  <c r="K24" i="5" s="1"/>
  <c r="Q52" i="23"/>
  <c r="L24" i="5" s="1"/>
  <c r="R52" i="23"/>
  <c r="M24" i="5" s="1"/>
  <c r="S52" i="23"/>
  <c r="N24" i="5" s="1"/>
  <c r="T52" i="23"/>
  <c r="O24" i="5" s="1"/>
  <c r="U52" i="23"/>
  <c r="P24" i="5" s="1"/>
  <c r="V52" i="23"/>
  <c r="Q24" i="5" s="1"/>
  <c r="W52" i="23"/>
  <c r="R24" i="5" s="1"/>
  <c r="X52" i="23"/>
  <c r="S24" i="5" s="1"/>
  <c r="Y52" i="23"/>
  <c r="T24" i="5" s="1"/>
  <c r="Z52" i="23"/>
  <c r="U24" i="5" s="1"/>
  <c r="AA52" i="23"/>
  <c r="V24" i="5" s="1"/>
  <c r="AB52" i="23"/>
  <c r="W24" i="5" s="1"/>
  <c r="AC52" i="23"/>
  <c r="X24" i="5" s="1"/>
  <c r="AD52" i="23"/>
  <c r="Y24" i="5" s="1"/>
  <c r="AE52" i="23"/>
  <c r="Z24" i="5" s="1"/>
  <c r="AF52" i="23"/>
  <c r="AA24" i="5" s="1"/>
  <c r="AG52" i="23"/>
  <c r="AB24" i="5" s="1"/>
  <c r="J39" i="23"/>
  <c r="E9" i="5" s="1"/>
  <c r="K39" i="23"/>
  <c r="F9" i="5" s="1"/>
  <c r="L39" i="23"/>
  <c r="G9" i="5" s="1"/>
  <c r="M39" i="23"/>
  <c r="H9" i="5" s="1"/>
  <c r="N39" i="23"/>
  <c r="I9" i="5" s="1"/>
  <c r="O39" i="23"/>
  <c r="J9" i="5" s="1"/>
  <c r="P39" i="23"/>
  <c r="K9" i="5" s="1"/>
  <c r="Q39" i="23"/>
  <c r="R39" i="23"/>
  <c r="M9" i="5" s="1"/>
  <c r="S39" i="23"/>
  <c r="N9" i="5" s="1"/>
  <c r="T39" i="23"/>
  <c r="O9" i="5" s="1"/>
  <c r="U39" i="23"/>
  <c r="V39" i="23"/>
  <c r="Q9" i="5" s="1"/>
  <c r="W39" i="23"/>
  <c r="R9" i="5" s="1"/>
  <c r="X39" i="23"/>
  <c r="S9" i="5" s="1"/>
  <c r="Y39" i="23"/>
  <c r="Z39" i="23"/>
  <c r="U9" i="5" s="1"/>
  <c r="AA39" i="23"/>
  <c r="V9" i="5" s="1"/>
  <c r="AB39" i="23"/>
  <c r="W9" i="5" s="1"/>
  <c r="AC39" i="23"/>
  <c r="AD39" i="23"/>
  <c r="Y9" i="5" s="1"/>
  <c r="AE39" i="23"/>
  <c r="Z9" i="5" s="1"/>
  <c r="AF39" i="23"/>
  <c r="AA9" i="5" s="1"/>
  <c r="AG39" i="23"/>
  <c r="J52" i="22"/>
  <c r="E21" i="5" s="1"/>
  <c r="K52" i="22"/>
  <c r="F21" i="5" s="1"/>
  <c r="L52" i="22"/>
  <c r="G21" i="5" s="1"/>
  <c r="M52" i="22"/>
  <c r="H21" i="5" s="1"/>
  <c r="N52" i="22"/>
  <c r="O52" i="22"/>
  <c r="J21" i="5" s="1"/>
  <c r="P52" i="22"/>
  <c r="K21" i="5" s="1"/>
  <c r="Q52" i="22"/>
  <c r="L21" i="5" s="1"/>
  <c r="R52" i="22"/>
  <c r="S52" i="22"/>
  <c r="N21" i="5" s="1"/>
  <c r="T52" i="22"/>
  <c r="O21" i="5" s="1"/>
  <c r="U52" i="22"/>
  <c r="P21" i="5" s="1"/>
  <c r="V52" i="22"/>
  <c r="W52" i="22"/>
  <c r="R21" i="5" s="1"/>
  <c r="X52" i="22"/>
  <c r="S21" i="5" s="1"/>
  <c r="Y52" i="22"/>
  <c r="T21" i="5" s="1"/>
  <c r="Z52" i="22"/>
  <c r="AA52" i="22"/>
  <c r="V21" i="5" s="1"/>
  <c r="AB52" i="22"/>
  <c r="W21" i="5" s="1"/>
  <c r="AC52" i="22"/>
  <c r="X21" i="5" s="1"/>
  <c r="AD52" i="22"/>
  <c r="AE52" i="22"/>
  <c r="Z21" i="5" s="1"/>
  <c r="AF52" i="22"/>
  <c r="AA21" i="5" s="1"/>
  <c r="AG52" i="22"/>
  <c r="AB21" i="5" s="1"/>
  <c r="N17" i="26" l="1"/>
  <c r="N18" i="26"/>
  <c r="N19" i="26"/>
  <c r="N20" i="26"/>
  <c r="N16" i="26"/>
  <c r="N11" i="26"/>
  <c r="N12" i="26"/>
  <c r="N13" i="26"/>
  <c r="N14" i="26"/>
  <c r="N10" i="26"/>
  <c r="D45" i="25"/>
  <c r="D46" i="25"/>
  <c r="D47" i="25"/>
  <c r="D48" i="25"/>
  <c r="D49" i="25"/>
  <c r="D50" i="25"/>
  <c r="F32" i="25"/>
  <c r="F33" i="25"/>
  <c r="D30" i="25"/>
  <c r="D31" i="25"/>
  <c r="E32" i="25"/>
  <c r="E33" i="25"/>
  <c r="E34" i="25"/>
  <c r="E35" i="25"/>
  <c r="E36" i="25"/>
  <c r="E37" i="25"/>
  <c r="E30" i="24"/>
  <c r="E31" i="24"/>
  <c r="E32" i="24"/>
  <c r="E33" i="24"/>
  <c r="E34" i="24"/>
  <c r="E35" i="24"/>
  <c r="E36" i="24"/>
  <c r="E37" i="24"/>
  <c r="E38" i="24"/>
  <c r="E29" i="24"/>
  <c r="T20" i="26"/>
  <c r="T19" i="26"/>
  <c r="T18" i="26"/>
  <c r="T17" i="26"/>
  <c r="T16" i="26"/>
  <c r="T11" i="26"/>
  <c r="T12" i="26"/>
  <c r="T13" i="26"/>
  <c r="T14" i="26"/>
  <c r="T10" i="26"/>
  <c r="J12" i="18" l="1"/>
  <c r="J13" i="18"/>
  <c r="J14" i="18"/>
  <c r="J15" i="18"/>
  <c r="G16" i="18"/>
  <c r="I12" i="18"/>
  <c r="I13" i="18"/>
  <c r="I14" i="18"/>
  <c r="I15" i="18"/>
  <c r="I11" i="18"/>
  <c r="J11" i="18" s="1"/>
  <c r="Y17" i="26"/>
  <c r="Y18" i="26"/>
  <c r="Y19" i="26"/>
  <c r="Y20" i="26"/>
  <c r="Y16" i="26"/>
  <c r="Y11" i="26"/>
  <c r="Y12" i="26"/>
  <c r="Y13" i="26"/>
  <c r="Y14" i="26"/>
  <c r="Y10" i="26"/>
  <c r="X10" i="26"/>
  <c r="X11" i="26"/>
  <c r="X12" i="26"/>
  <c r="X13" i="26"/>
  <c r="X14" i="26"/>
  <c r="O20" i="26"/>
  <c r="O19" i="26"/>
  <c r="O18" i="26"/>
  <c r="O17" i="26"/>
  <c r="O16" i="26"/>
  <c r="O11" i="26"/>
  <c r="O12" i="26"/>
  <c r="O13" i="26"/>
  <c r="O14" i="26"/>
  <c r="O10" i="26"/>
  <c r="AB12" i="25"/>
  <c r="AB11" i="25"/>
  <c r="AB15" i="25"/>
  <c r="AB16" i="25"/>
  <c r="AB17" i="25"/>
  <c r="AB18" i="25"/>
  <c r="AB19" i="25"/>
  <c r="AB20" i="25"/>
  <c r="AB14" i="25"/>
  <c r="AB10" i="25"/>
  <c r="W15" i="25"/>
  <c r="W16" i="25"/>
  <c r="W17" i="25"/>
  <c r="W18" i="25"/>
  <c r="W19" i="25"/>
  <c r="W20" i="25"/>
  <c r="W14" i="25"/>
  <c r="W11" i="25"/>
  <c r="W12" i="25"/>
  <c r="W10" i="25"/>
  <c r="O20" i="25"/>
  <c r="O15" i="25"/>
  <c r="O16" i="25"/>
  <c r="O17" i="25"/>
  <c r="O18" i="25"/>
  <c r="O19" i="25"/>
  <c r="O14" i="25"/>
  <c r="O10" i="25"/>
  <c r="K20" i="25"/>
  <c r="K15" i="25"/>
  <c r="K16" i="25"/>
  <c r="K17" i="25"/>
  <c r="K18" i="25"/>
  <c r="K19" i="25"/>
  <c r="K14" i="25"/>
  <c r="K10" i="25"/>
  <c r="AB17" i="23"/>
  <c r="AB18" i="23"/>
  <c r="AB19" i="23"/>
  <c r="AB20" i="23"/>
  <c r="AA17" i="21"/>
  <c r="AA18" i="21"/>
  <c r="AA19" i="21"/>
  <c r="AA20" i="21"/>
  <c r="AA16" i="21"/>
  <c r="AB18" i="20"/>
  <c r="AB19" i="20"/>
  <c r="AB20" i="20"/>
  <c r="AB16" i="20"/>
  <c r="AB17" i="20"/>
  <c r="AB17" i="22"/>
  <c r="AB18" i="22"/>
  <c r="AB19" i="22"/>
  <c r="AB20" i="22"/>
  <c r="AB16" i="22"/>
  <c r="AB16" i="23"/>
  <c r="Z19" i="24"/>
  <c r="Z11" i="24"/>
  <c r="Z12" i="24"/>
  <c r="Z13" i="24"/>
  <c r="Z14" i="24"/>
  <c r="Z15" i="24"/>
  <c r="Z16" i="24"/>
  <c r="Z17" i="24"/>
  <c r="Z18" i="24"/>
  <c r="Z10" i="24"/>
  <c r="W11" i="24"/>
  <c r="W12" i="24"/>
  <c r="W13" i="24"/>
  <c r="W14" i="24"/>
  <c r="W15" i="24"/>
  <c r="W16" i="24"/>
  <c r="W17" i="24"/>
  <c r="W18" i="24"/>
  <c r="W10" i="24"/>
  <c r="W19" i="24"/>
  <c r="O19" i="24"/>
  <c r="O11" i="24"/>
  <c r="O12" i="24"/>
  <c r="O13" i="24"/>
  <c r="O14" i="24"/>
  <c r="O15" i="24"/>
  <c r="O16" i="24"/>
  <c r="O17" i="24"/>
  <c r="O18" i="24"/>
  <c r="O10" i="24"/>
  <c r="K19" i="24"/>
  <c r="K18" i="24"/>
  <c r="K17" i="24"/>
  <c r="K16" i="24"/>
  <c r="K15" i="24"/>
  <c r="K14" i="24"/>
  <c r="K13" i="24"/>
  <c r="K12" i="24"/>
  <c r="K11" i="24"/>
  <c r="K10" i="24"/>
  <c r="AA11" i="23"/>
  <c r="AA12" i="23"/>
  <c r="AA13" i="23"/>
  <c r="AA14" i="23"/>
  <c r="AA10" i="23"/>
  <c r="W20" i="23"/>
  <c r="W17" i="23"/>
  <c r="W18" i="23"/>
  <c r="W19" i="23"/>
  <c r="W16" i="23"/>
  <c r="W11" i="23"/>
  <c r="W12" i="23"/>
  <c r="W13" i="23"/>
  <c r="W14" i="23"/>
  <c r="W10" i="23"/>
  <c r="O20" i="23"/>
  <c r="O19" i="23"/>
  <c r="O18" i="23"/>
  <c r="O17" i="23"/>
  <c r="O16" i="23"/>
  <c r="O14" i="23"/>
  <c r="O13" i="23"/>
  <c r="O12" i="23"/>
  <c r="O11" i="23"/>
  <c r="O10" i="23"/>
  <c r="K20" i="23"/>
  <c r="K19" i="23"/>
  <c r="K18" i="23"/>
  <c r="K17" i="23"/>
  <c r="K16" i="23"/>
  <c r="K20" i="21"/>
  <c r="K19" i="21"/>
  <c r="K18" i="21"/>
  <c r="K17" i="21"/>
  <c r="K16" i="21"/>
  <c r="K14" i="21"/>
  <c r="K13" i="21"/>
  <c r="K12" i="21"/>
  <c r="K11" i="21"/>
  <c r="K10" i="21"/>
  <c r="K11" i="23"/>
  <c r="K12" i="23"/>
  <c r="K13" i="23"/>
  <c r="K14" i="23"/>
  <c r="K10" i="23"/>
  <c r="O20" i="21"/>
  <c r="O19" i="21"/>
  <c r="O18" i="21"/>
  <c r="O17" i="21"/>
  <c r="O16" i="21"/>
  <c r="O11" i="21"/>
  <c r="O12" i="21"/>
  <c r="O13" i="21"/>
  <c r="O14" i="21"/>
  <c r="O10" i="21"/>
  <c r="W17" i="21"/>
  <c r="W18" i="21"/>
  <c r="W19" i="21"/>
  <c r="W20" i="21"/>
  <c r="W16" i="21"/>
  <c r="W11" i="21"/>
  <c r="W12" i="21"/>
  <c r="W13" i="21"/>
  <c r="W14" i="21"/>
  <c r="W10" i="21"/>
  <c r="AA11" i="20"/>
  <c r="AA12" i="20"/>
  <c r="AA13" i="20"/>
  <c r="AA14" i="20"/>
  <c r="AA10" i="20"/>
  <c r="W20" i="20"/>
  <c r="W17" i="20"/>
  <c r="W18" i="20"/>
  <c r="W19" i="20"/>
  <c r="W16" i="20"/>
  <c r="W11" i="20"/>
  <c r="W12" i="20"/>
  <c r="W13" i="20"/>
  <c r="W14" i="20"/>
  <c r="W10" i="20"/>
  <c r="O17" i="20"/>
  <c r="O18" i="20"/>
  <c r="O19" i="20"/>
  <c r="O20" i="20"/>
  <c r="O16" i="20"/>
  <c r="O11" i="20"/>
  <c r="O12" i="20"/>
  <c r="O13" i="20"/>
  <c r="O14" i="20"/>
  <c r="O10" i="20"/>
  <c r="AA11" i="22"/>
  <c r="AA12" i="22"/>
  <c r="AA13" i="22"/>
  <c r="AA14" i="22"/>
  <c r="AA10" i="22"/>
  <c r="W17" i="22"/>
  <c r="W18" i="22"/>
  <c r="W19" i="22"/>
  <c r="W20" i="22"/>
  <c r="W16" i="22"/>
  <c r="W11" i="22"/>
  <c r="W12" i="22"/>
  <c r="W13" i="22"/>
  <c r="W14" i="22"/>
  <c r="W10" i="22"/>
  <c r="O17" i="22"/>
  <c r="O18" i="22"/>
  <c r="O19" i="22"/>
  <c r="O20" i="22"/>
  <c r="O16" i="22"/>
  <c r="O11" i="22"/>
  <c r="O12" i="22"/>
  <c r="O13" i="22"/>
  <c r="O14" i="22"/>
  <c r="O10" i="22"/>
  <c r="K20" i="20"/>
  <c r="K19" i="20"/>
  <c r="K18" i="20"/>
  <c r="K17" i="20"/>
  <c r="K16" i="20"/>
  <c r="K14" i="20"/>
  <c r="K13" i="20"/>
  <c r="K12" i="20"/>
  <c r="K11" i="20"/>
  <c r="K10" i="20"/>
  <c r="K20" i="22"/>
  <c r="K19" i="22"/>
  <c r="K18" i="22"/>
  <c r="K17" i="22"/>
  <c r="K16" i="22"/>
  <c r="K11" i="22"/>
  <c r="K12" i="22"/>
  <c r="K13" i="22"/>
  <c r="K14" i="22"/>
  <c r="K10" i="22"/>
  <c r="I16" i="18" l="1"/>
  <c r="AB12" i="23"/>
  <c r="AB13" i="23"/>
  <c r="AB14" i="23"/>
  <c r="AB10" i="23"/>
  <c r="AB11" i="23"/>
  <c r="AA11" i="21"/>
  <c r="AA12" i="21"/>
  <c r="AA13" i="21"/>
  <c r="AA14" i="21"/>
  <c r="AA10" i="21"/>
  <c r="AB11" i="22"/>
  <c r="AB12" i="22"/>
  <c r="AB13" i="22"/>
  <c r="AB14" i="22"/>
  <c r="AB10" i="22"/>
  <c r="AB11" i="20"/>
  <c r="AB12" i="20"/>
  <c r="AB13" i="20"/>
  <c r="AB14" i="20"/>
  <c r="AB10" i="20"/>
  <c r="P20" i="26" l="1"/>
  <c r="P19" i="26"/>
  <c r="P18" i="26"/>
  <c r="P17" i="26"/>
  <c r="P16" i="26"/>
  <c r="P14" i="26"/>
  <c r="P13" i="26"/>
  <c r="P12" i="26"/>
  <c r="P11" i="26"/>
  <c r="P10" i="26"/>
  <c r="M20" i="26"/>
  <c r="Z20" i="26" s="1"/>
  <c r="M19" i="26"/>
  <c r="Z19" i="26" s="1"/>
  <c r="M18" i="26"/>
  <c r="Z18" i="26" s="1"/>
  <c r="M17" i="26"/>
  <c r="Z17" i="26" s="1"/>
  <c r="M16" i="26"/>
  <c r="Z16" i="26" s="1"/>
  <c r="M14" i="26"/>
  <c r="Z14" i="26" s="1"/>
  <c r="M13" i="26"/>
  <c r="Z13" i="26" s="1"/>
  <c r="M12" i="26"/>
  <c r="Z12" i="26" s="1"/>
  <c r="M11" i="26"/>
  <c r="Z11" i="26" s="1"/>
  <c r="M10" i="26"/>
  <c r="Z10" i="26" s="1"/>
  <c r="J20" i="26"/>
  <c r="J19" i="26"/>
  <c r="J18" i="26"/>
  <c r="J17" i="26"/>
  <c r="J16" i="26"/>
  <c r="J11" i="26"/>
  <c r="J12" i="26"/>
  <c r="J13" i="26"/>
  <c r="J14" i="26"/>
  <c r="J10" i="26"/>
  <c r="M21" i="25"/>
  <c r="C33" i="25"/>
  <c r="C34" i="25"/>
  <c r="C35" i="25"/>
  <c r="C36" i="25"/>
  <c r="C37" i="25"/>
  <c r="C38" i="25"/>
  <c r="C32" i="25"/>
  <c r="Q14" i="25"/>
  <c r="S14" i="25"/>
  <c r="Q15" i="25"/>
  <c r="S15" i="25"/>
  <c r="S20" i="25"/>
  <c r="Q20" i="25"/>
  <c r="S19" i="25"/>
  <c r="Q19" i="25"/>
  <c r="S18" i="25"/>
  <c r="Q18" i="25"/>
  <c r="S17" i="25"/>
  <c r="Q17" i="25"/>
  <c r="S16" i="25"/>
  <c r="Q16" i="25"/>
  <c r="S10" i="25"/>
  <c r="Q10" i="25"/>
  <c r="N14" i="25"/>
  <c r="N15" i="25"/>
  <c r="D33" i="25" s="1"/>
  <c r="N20" i="25"/>
  <c r="AC20" i="25" s="1"/>
  <c r="N19" i="25"/>
  <c r="AC19" i="25" s="1"/>
  <c r="N18" i="25"/>
  <c r="N17" i="25"/>
  <c r="N16" i="25"/>
  <c r="N10" i="25"/>
  <c r="N19" i="24"/>
  <c r="AA19" i="24" s="1"/>
  <c r="N18" i="24"/>
  <c r="AA18" i="24" s="1"/>
  <c r="N17" i="24"/>
  <c r="AA17" i="24" s="1"/>
  <c r="N16" i="24"/>
  <c r="AA16" i="24" s="1"/>
  <c r="N15" i="24"/>
  <c r="AA15" i="24" s="1"/>
  <c r="N14" i="24"/>
  <c r="AA14" i="24" s="1"/>
  <c r="N13" i="24"/>
  <c r="AA13" i="24" s="1"/>
  <c r="N12" i="24"/>
  <c r="AA12" i="24" s="1"/>
  <c r="N11" i="24"/>
  <c r="AA11" i="24" s="1"/>
  <c r="N10" i="24"/>
  <c r="AA10" i="24" s="1"/>
  <c r="S19" i="24"/>
  <c r="Q19" i="24"/>
  <c r="Q15" i="24"/>
  <c r="S15" i="24"/>
  <c r="Q16" i="24"/>
  <c r="S16" i="24"/>
  <c r="Q17" i="24"/>
  <c r="S17" i="24"/>
  <c r="Q18" i="24"/>
  <c r="S18" i="24"/>
  <c r="S14" i="24"/>
  <c r="Q14" i="24"/>
  <c r="S13" i="24"/>
  <c r="Q13" i="24"/>
  <c r="S12" i="24"/>
  <c r="Q12" i="24"/>
  <c r="S11" i="24"/>
  <c r="Q11" i="24"/>
  <c r="S10" i="24"/>
  <c r="Q10" i="24"/>
  <c r="S20" i="23"/>
  <c r="Q20" i="23"/>
  <c r="S19" i="23"/>
  <c r="Q19" i="23"/>
  <c r="S18" i="23"/>
  <c r="Q18" i="23"/>
  <c r="S17" i="23"/>
  <c r="Q17" i="23"/>
  <c r="S16" i="23"/>
  <c r="Q16" i="23"/>
  <c r="S20" i="21"/>
  <c r="Q20" i="21"/>
  <c r="S19" i="21"/>
  <c r="Q19" i="21"/>
  <c r="S18" i="21"/>
  <c r="Q18" i="21"/>
  <c r="S17" i="21"/>
  <c r="Q17" i="21"/>
  <c r="S16" i="21"/>
  <c r="Q16" i="21"/>
  <c r="S14" i="23"/>
  <c r="Q14" i="23"/>
  <c r="S13" i="23"/>
  <c r="Q13" i="23"/>
  <c r="S12" i="23"/>
  <c r="Q12" i="23"/>
  <c r="S11" i="23"/>
  <c r="Q11" i="23"/>
  <c r="S10" i="23"/>
  <c r="Q10" i="23"/>
  <c r="M20" i="24"/>
  <c r="M21" i="23"/>
  <c r="N20" i="23"/>
  <c r="AC20" i="23" s="1"/>
  <c r="N19" i="23"/>
  <c r="AC19" i="23" s="1"/>
  <c r="N18" i="23"/>
  <c r="AC18" i="23" s="1"/>
  <c r="N17" i="23"/>
  <c r="AC17" i="23" s="1"/>
  <c r="N16" i="23"/>
  <c r="AC16" i="23" s="1"/>
  <c r="N14" i="23"/>
  <c r="AC14" i="23" s="1"/>
  <c r="N13" i="23"/>
  <c r="AC13" i="23" s="1"/>
  <c r="N12" i="23"/>
  <c r="AC12" i="23" s="1"/>
  <c r="N11" i="23"/>
  <c r="AC11" i="23" s="1"/>
  <c r="N10" i="23"/>
  <c r="AC10" i="23" s="1"/>
  <c r="M21" i="21"/>
  <c r="S14" i="21"/>
  <c r="Q14" i="21"/>
  <c r="S13" i="21"/>
  <c r="Q13" i="21"/>
  <c r="S12" i="21"/>
  <c r="Q12" i="21"/>
  <c r="S11" i="21"/>
  <c r="Q11" i="21"/>
  <c r="S10" i="21"/>
  <c r="Q10" i="21"/>
  <c r="N20" i="21"/>
  <c r="AB20" i="21" s="1"/>
  <c r="N19" i="21"/>
  <c r="AB19" i="21" s="1"/>
  <c r="N18" i="21"/>
  <c r="AB18" i="21" s="1"/>
  <c r="N17" i="21"/>
  <c r="AB17" i="21" s="1"/>
  <c r="N16" i="21"/>
  <c r="AB16" i="21" s="1"/>
  <c r="N14" i="21"/>
  <c r="AB14" i="21" s="1"/>
  <c r="N13" i="21"/>
  <c r="AB13" i="21" s="1"/>
  <c r="N12" i="21"/>
  <c r="AB12" i="21" s="1"/>
  <c r="N11" i="21"/>
  <c r="AB11" i="21" s="1"/>
  <c r="N10" i="21"/>
  <c r="AB10" i="21" s="1"/>
  <c r="M21" i="20"/>
  <c r="S20" i="20"/>
  <c r="S19" i="20"/>
  <c r="S18" i="20"/>
  <c r="S17" i="20"/>
  <c r="S16" i="20"/>
  <c r="S14" i="20"/>
  <c r="S13" i="20"/>
  <c r="S12" i="20"/>
  <c r="S11" i="20"/>
  <c r="S10" i="20"/>
  <c r="Q20" i="20"/>
  <c r="Q19" i="20"/>
  <c r="Q18" i="20"/>
  <c r="Q17" i="20"/>
  <c r="Q16" i="20"/>
  <c r="Q14" i="20"/>
  <c r="Q13" i="20"/>
  <c r="Q12" i="20"/>
  <c r="Q11" i="20"/>
  <c r="Q10" i="20"/>
  <c r="N20" i="20"/>
  <c r="AC20" i="20" s="1"/>
  <c r="N19" i="20"/>
  <c r="AC19" i="20" s="1"/>
  <c r="N18" i="20"/>
  <c r="AC18" i="20" s="1"/>
  <c r="N17" i="20"/>
  <c r="AC17" i="20" s="1"/>
  <c r="N16" i="20"/>
  <c r="AC16" i="20" s="1"/>
  <c r="N14" i="20"/>
  <c r="AC14" i="20" s="1"/>
  <c r="N13" i="20"/>
  <c r="AC13" i="20" s="1"/>
  <c r="N12" i="20"/>
  <c r="AC12" i="20" s="1"/>
  <c r="N11" i="20"/>
  <c r="AC11" i="20" s="1"/>
  <c r="N10" i="20"/>
  <c r="AC10" i="20" s="1"/>
  <c r="S20" i="22"/>
  <c r="S19" i="22"/>
  <c r="S18" i="22"/>
  <c r="S17" i="22"/>
  <c r="S16" i="22"/>
  <c r="S11" i="22"/>
  <c r="S12" i="22"/>
  <c r="S13" i="22"/>
  <c r="S14" i="22"/>
  <c r="S10" i="22"/>
  <c r="Q20" i="22"/>
  <c r="Q19" i="22"/>
  <c r="Q18" i="22"/>
  <c r="Q17" i="22"/>
  <c r="Q16" i="22"/>
  <c r="Q11" i="22"/>
  <c r="Q12" i="22"/>
  <c r="Q13" i="22"/>
  <c r="Q14" i="22"/>
  <c r="Q10" i="22"/>
  <c r="S21" i="23" l="1"/>
  <c r="S21" i="25"/>
  <c r="AC17" i="25"/>
  <c r="D35" i="25"/>
  <c r="AC18" i="25"/>
  <c r="D36" i="25"/>
  <c r="AC14" i="25"/>
  <c r="D32" i="25"/>
  <c r="Q20" i="24"/>
  <c r="AC15" i="25"/>
  <c r="Q21" i="23"/>
  <c r="S20" i="24"/>
  <c r="AC16" i="25"/>
  <c r="D34" i="25"/>
  <c r="Y21" i="26"/>
  <c r="S21" i="21"/>
  <c r="Q21" i="21"/>
  <c r="AC10" i="25"/>
  <c r="Q21" i="25"/>
  <c r="AB21" i="23"/>
  <c r="Q21" i="20"/>
  <c r="N20" i="22"/>
  <c r="AC20" i="22" s="1"/>
  <c r="N17" i="22"/>
  <c r="AC17" i="22" s="1"/>
  <c r="N18" i="22"/>
  <c r="AC18" i="22" s="1"/>
  <c r="N19" i="22"/>
  <c r="AC19" i="22" s="1"/>
  <c r="N16" i="22"/>
  <c r="AC16" i="22" s="1"/>
  <c r="N11" i="22"/>
  <c r="AC11" i="22" s="1"/>
  <c r="N12" i="22"/>
  <c r="AC12" i="22" s="1"/>
  <c r="N13" i="22"/>
  <c r="AC13" i="22" s="1"/>
  <c r="N14" i="22"/>
  <c r="AC14" i="22" s="1"/>
  <c r="N10" i="22"/>
  <c r="AC10" i="22" s="1"/>
  <c r="V21" i="26" l="1"/>
  <c r="E38" i="25"/>
  <c r="E38" i="23"/>
  <c r="E37" i="23"/>
  <c r="E36" i="23"/>
  <c r="E35" i="23"/>
  <c r="E34" i="23"/>
  <c r="E33" i="23"/>
  <c r="E32" i="23"/>
  <c r="E31" i="23"/>
  <c r="E30" i="23"/>
  <c r="E29" i="23"/>
  <c r="E38" i="21"/>
  <c r="E37" i="21"/>
  <c r="E36" i="21"/>
  <c r="E35" i="21"/>
  <c r="E34" i="21"/>
  <c r="E33" i="21"/>
  <c r="E32" i="21"/>
  <c r="E31" i="21"/>
  <c r="E30" i="21"/>
  <c r="E29" i="21"/>
  <c r="E38" i="20"/>
  <c r="E37" i="20"/>
  <c r="E36" i="20"/>
  <c r="E35" i="20"/>
  <c r="E34" i="20"/>
  <c r="E33" i="20"/>
  <c r="E32" i="20"/>
  <c r="E31" i="20"/>
  <c r="E30" i="20"/>
  <c r="E29" i="20"/>
  <c r="E35" i="22"/>
  <c r="E36" i="22"/>
  <c r="E37" i="22"/>
  <c r="E38" i="22"/>
  <c r="E34" i="22"/>
  <c r="E30" i="22"/>
  <c r="F30" i="22"/>
  <c r="E31" i="22"/>
  <c r="F31" i="22"/>
  <c r="E32" i="22"/>
  <c r="F32" i="22"/>
  <c r="E33" i="22"/>
  <c r="F33" i="22"/>
  <c r="E29" i="22"/>
  <c r="E30" i="25"/>
  <c r="F30" i="25"/>
  <c r="E31" i="25"/>
  <c r="F31" i="25"/>
  <c r="E29" i="25"/>
  <c r="G31" i="25" l="1"/>
  <c r="I31" i="25" s="1"/>
  <c r="G30" i="25"/>
  <c r="I30" i="25" s="1"/>
  <c r="AC11" i="25" l="1"/>
  <c r="AC12" i="25"/>
  <c r="Y20" i="24"/>
  <c r="Z20" i="24" l="1"/>
  <c r="E23" i="24" s="1"/>
  <c r="Y21" i="25"/>
  <c r="Y21" i="23"/>
  <c r="Y21" i="21"/>
  <c r="Y21" i="20"/>
  <c r="Y21" i="22" l="1"/>
  <c r="AB21" i="20" l="1"/>
  <c r="D37" i="26"/>
  <c r="D36" i="26"/>
  <c r="D32" i="26"/>
  <c r="D33" i="26"/>
  <c r="AH52" i="26"/>
  <c r="D52" i="26"/>
  <c r="G52" i="26" s="1"/>
  <c r="I52" i="26" s="1"/>
  <c r="D51" i="26"/>
  <c r="D50" i="26"/>
  <c r="D49" i="26"/>
  <c r="D48" i="26"/>
  <c r="D47" i="26"/>
  <c r="D46" i="26"/>
  <c r="D45" i="26"/>
  <c r="D44" i="26"/>
  <c r="D43" i="26"/>
  <c r="G43" i="26" s="1"/>
  <c r="F39" i="26"/>
  <c r="C39" i="26"/>
  <c r="C52" i="26" s="1"/>
  <c r="F38" i="26"/>
  <c r="C38" i="26"/>
  <c r="C51" i="26" s="1"/>
  <c r="F37" i="26"/>
  <c r="C37" i="26"/>
  <c r="C50" i="26" s="1"/>
  <c r="F36" i="26"/>
  <c r="C36" i="26"/>
  <c r="C49" i="26" s="1"/>
  <c r="F35" i="26"/>
  <c r="C35" i="26"/>
  <c r="C48" i="26" s="1"/>
  <c r="F34" i="26"/>
  <c r="C34" i="26"/>
  <c r="C47" i="26" s="1"/>
  <c r="F33" i="26"/>
  <c r="C33" i="26"/>
  <c r="C46" i="26" s="1"/>
  <c r="F32" i="26"/>
  <c r="C32" i="26"/>
  <c r="C45" i="26" s="1"/>
  <c r="F31" i="26"/>
  <c r="C31" i="26"/>
  <c r="C44" i="26" s="1"/>
  <c r="F30" i="26"/>
  <c r="C30" i="26"/>
  <c r="C43" i="26" s="1"/>
  <c r="U21" i="26"/>
  <c r="S21" i="26"/>
  <c r="R21" i="26"/>
  <c r="Q21" i="26"/>
  <c r="L21" i="26"/>
  <c r="D39" i="26"/>
  <c r="D35" i="26"/>
  <c r="P21" i="26"/>
  <c r="O21" i="26"/>
  <c r="AA12" i="25"/>
  <c r="AA11" i="25"/>
  <c r="AH51" i="25"/>
  <c r="D51" i="25"/>
  <c r="G51" i="25" s="1"/>
  <c r="I51" i="25" s="1"/>
  <c r="D44" i="25"/>
  <c r="G44" i="25" s="1"/>
  <c r="D43" i="25"/>
  <c r="G43" i="25" s="1"/>
  <c r="I43" i="25" s="1"/>
  <c r="D42" i="25"/>
  <c r="G42" i="25" s="1"/>
  <c r="C51" i="25"/>
  <c r="C50" i="25"/>
  <c r="C49" i="25"/>
  <c r="C48" i="25"/>
  <c r="C47" i="25"/>
  <c r="C46" i="25"/>
  <c r="C45" i="25"/>
  <c r="C31" i="25"/>
  <c r="C44" i="25" s="1"/>
  <c r="C30" i="25"/>
  <c r="C43" i="25" s="1"/>
  <c r="F29" i="25"/>
  <c r="C29" i="25"/>
  <c r="C42" i="25" s="1"/>
  <c r="X21" i="25"/>
  <c r="V21" i="25"/>
  <c r="U21" i="25"/>
  <c r="T21" i="25"/>
  <c r="D38" i="25"/>
  <c r="G38" i="25" s="1"/>
  <c r="I38" i="25" s="1"/>
  <c r="G36" i="25"/>
  <c r="I36" i="25" s="1"/>
  <c r="G35" i="25"/>
  <c r="I35" i="25" s="1"/>
  <c r="G34" i="25"/>
  <c r="I34" i="25" s="1"/>
  <c r="O12" i="25"/>
  <c r="O11" i="25"/>
  <c r="AH51" i="24"/>
  <c r="D51" i="24"/>
  <c r="I51" i="24" s="1"/>
  <c r="D50" i="24"/>
  <c r="I50" i="24" s="1"/>
  <c r="D49" i="24"/>
  <c r="I49" i="24" s="1"/>
  <c r="D48" i="24"/>
  <c r="I48" i="24" s="1"/>
  <c r="D47" i="24"/>
  <c r="I47" i="24" s="1"/>
  <c r="D46" i="24"/>
  <c r="I46" i="24" s="1"/>
  <c r="D45" i="24"/>
  <c r="I45" i="24" s="1"/>
  <c r="D44" i="24"/>
  <c r="I44" i="24" s="1"/>
  <c r="D43" i="24"/>
  <c r="I43" i="24" s="1"/>
  <c r="D42" i="24"/>
  <c r="F38" i="24"/>
  <c r="C38" i="24"/>
  <c r="C51" i="24" s="1"/>
  <c r="F37" i="24"/>
  <c r="D37" i="24"/>
  <c r="C37" i="24"/>
  <c r="C50" i="24" s="1"/>
  <c r="F36" i="24"/>
  <c r="C36" i="24"/>
  <c r="C49" i="24" s="1"/>
  <c r="F35" i="24"/>
  <c r="C35" i="24"/>
  <c r="C48" i="24" s="1"/>
  <c r="F34" i="24"/>
  <c r="C34" i="24"/>
  <c r="C47" i="24" s="1"/>
  <c r="F33" i="24"/>
  <c r="D33" i="24"/>
  <c r="C33" i="24"/>
  <c r="C46" i="24" s="1"/>
  <c r="F32" i="24"/>
  <c r="C32" i="24"/>
  <c r="C45" i="24" s="1"/>
  <c r="F31" i="24"/>
  <c r="C31" i="24"/>
  <c r="C44" i="24" s="1"/>
  <c r="F30" i="24"/>
  <c r="C30" i="24"/>
  <c r="C43" i="24" s="1"/>
  <c r="F29" i="24"/>
  <c r="C29" i="24"/>
  <c r="C42" i="24" s="1"/>
  <c r="X20" i="24"/>
  <c r="V20" i="24"/>
  <c r="U20" i="24"/>
  <c r="T20" i="24"/>
  <c r="D38" i="24"/>
  <c r="D36" i="24"/>
  <c r="D35" i="24"/>
  <c r="D34" i="24"/>
  <c r="G34" i="24" s="1"/>
  <c r="I34" i="24" s="1"/>
  <c r="D31" i="24"/>
  <c r="D30" i="24"/>
  <c r="D35" i="23"/>
  <c r="D32" i="23"/>
  <c r="D33" i="23"/>
  <c r="D29" i="23"/>
  <c r="AH51" i="23"/>
  <c r="D51" i="23"/>
  <c r="I51" i="23" s="1"/>
  <c r="D50" i="23"/>
  <c r="I50" i="23" s="1"/>
  <c r="D49" i="23"/>
  <c r="I49" i="23" s="1"/>
  <c r="D48" i="23"/>
  <c r="I48" i="23" s="1"/>
  <c r="D47" i="23"/>
  <c r="I47" i="23" s="1"/>
  <c r="D46" i="23"/>
  <c r="I46" i="23" s="1"/>
  <c r="D45" i="23"/>
  <c r="I45" i="23" s="1"/>
  <c r="D44" i="23"/>
  <c r="I44" i="23" s="1"/>
  <c r="D43" i="23"/>
  <c r="I43" i="23" s="1"/>
  <c r="D42" i="23"/>
  <c r="F38" i="23"/>
  <c r="C38" i="23"/>
  <c r="C51" i="23" s="1"/>
  <c r="F37" i="23"/>
  <c r="C37" i="23"/>
  <c r="C50" i="23" s="1"/>
  <c r="F36" i="23"/>
  <c r="C36" i="23"/>
  <c r="C49" i="23" s="1"/>
  <c r="F35" i="23"/>
  <c r="C35" i="23"/>
  <c r="C48" i="23" s="1"/>
  <c r="F34" i="23"/>
  <c r="C34" i="23"/>
  <c r="C47" i="23" s="1"/>
  <c r="F33" i="23"/>
  <c r="C33" i="23"/>
  <c r="C46" i="23" s="1"/>
  <c r="F32" i="23"/>
  <c r="C32" i="23"/>
  <c r="C45" i="23" s="1"/>
  <c r="F31" i="23"/>
  <c r="C31" i="23"/>
  <c r="C44" i="23" s="1"/>
  <c r="F30" i="23"/>
  <c r="C30" i="23"/>
  <c r="C43" i="23" s="1"/>
  <c r="F29" i="23"/>
  <c r="C29" i="23"/>
  <c r="C42" i="23" s="1"/>
  <c r="X21" i="23"/>
  <c r="V21" i="23"/>
  <c r="U21" i="23"/>
  <c r="T21" i="23"/>
  <c r="D38" i="23"/>
  <c r="G38" i="23" s="1"/>
  <c r="I38" i="23" s="1"/>
  <c r="D34" i="23"/>
  <c r="G32" i="26" l="1"/>
  <c r="I32" i="26" s="1"/>
  <c r="AH32" i="26" s="1"/>
  <c r="G35" i="26"/>
  <c r="I35" i="26" s="1"/>
  <c r="AH35" i="26" s="1"/>
  <c r="G36" i="26"/>
  <c r="I39" i="26"/>
  <c r="G39" i="26"/>
  <c r="G37" i="26"/>
  <c r="I37" i="26" s="1"/>
  <c r="AH37" i="26" s="1"/>
  <c r="G34" i="23"/>
  <c r="I34" i="23" s="1"/>
  <c r="G35" i="24"/>
  <c r="I35" i="24" s="1"/>
  <c r="G33" i="26"/>
  <c r="I42" i="25"/>
  <c r="I42" i="23"/>
  <c r="G32" i="23"/>
  <c r="I32" i="23" s="1"/>
  <c r="G44" i="26"/>
  <c r="I44" i="26" s="1"/>
  <c r="AH44" i="26" s="1"/>
  <c r="AH48" i="26"/>
  <c r="G48" i="26"/>
  <c r="I48" i="26" s="1"/>
  <c r="I36" i="26"/>
  <c r="G51" i="26"/>
  <c r="I51" i="26" s="1"/>
  <c r="AH51" i="26" s="1"/>
  <c r="G42" i="24"/>
  <c r="I42" i="24"/>
  <c r="I44" i="25"/>
  <c r="AH44" i="25" s="1"/>
  <c r="G45" i="26"/>
  <c r="I45" i="26" s="1"/>
  <c r="AH45" i="26" s="1"/>
  <c r="G49" i="26"/>
  <c r="I49" i="26" s="1"/>
  <c r="AH49" i="26" s="1"/>
  <c r="G47" i="26"/>
  <c r="I47" i="26" s="1"/>
  <c r="AH47" i="26" s="1"/>
  <c r="G46" i="26"/>
  <c r="I46" i="26" s="1"/>
  <c r="AH46" i="26" s="1"/>
  <c r="G50" i="26"/>
  <c r="I50" i="26" s="1"/>
  <c r="AH50" i="26" s="1"/>
  <c r="I33" i="26"/>
  <c r="AH33" i="26" s="1"/>
  <c r="G46" i="25"/>
  <c r="I46" i="25" s="1"/>
  <c r="AH46" i="25" s="1"/>
  <c r="G47" i="25"/>
  <c r="G45" i="25"/>
  <c r="G49" i="25"/>
  <c r="G50" i="25"/>
  <c r="G48" i="25"/>
  <c r="AB21" i="25"/>
  <c r="E23" i="25" s="1"/>
  <c r="D39" i="5" s="1"/>
  <c r="G31" i="24"/>
  <c r="G38" i="24"/>
  <c r="I38" i="24" s="1"/>
  <c r="G35" i="23"/>
  <c r="I35" i="23" s="1"/>
  <c r="AH35" i="23" s="1"/>
  <c r="G33" i="23"/>
  <c r="I33" i="23" s="1"/>
  <c r="AH33" i="23" s="1"/>
  <c r="G29" i="23"/>
  <c r="I43" i="26"/>
  <c r="G30" i="24"/>
  <c r="G36" i="24"/>
  <c r="G49" i="24"/>
  <c r="AH46" i="24"/>
  <c r="G46" i="24"/>
  <c r="G33" i="24"/>
  <c r="G43" i="24"/>
  <c r="G47" i="24"/>
  <c r="AH50" i="24"/>
  <c r="G51" i="24"/>
  <c r="AH45" i="24"/>
  <c r="AH44" i="24"/>
  <c r="G45" i="24"/>
  <c r="AH49" i="24"/>
  <c r="G50" i="24"/>
  <c r="G37" i="24"/>
  <c r="AH43" i="24"/>
  <c r="G44" i="24"/>
  <c r="AH48" i="24"/>
  <c r="G48" i="24"/>
  <c r="AH47" i="24"/>
  <c r="AH44" i="23"/>
  <c r="G44" i="23"/>
  <c r="AH45" i="23"/>
  <c r="G45" i="23"/>
  <c r="G51" i="23"/>
  <c r="AH43" i="23"/>
  <c r="G43" i="23"/>
  <c r="AH46" i="23"/>
  <c r="G46" i="23"/>
  <c r="AH49" i="23"/>
  <c r="G49" i="23"/>
  <c r="AH47" i="23"/>
  <c r="G47" i="23"/>
  <c r="I52" i="23"/>
  <c r="D24" i="5" s="1"/>
  <c r="AM24" i="5" s="1"/>
  <c r="G42" i="23"/>
  <c r="AH48" i="23"/>
  <c r="G48" i="23"/>
  <c r="AH50" i="23"/>
  <c r="G50" i="23"/>
  <c r="E23" i="23"/>
  <c r="D37" i="5" s="1"/>
  <c r="D30" i="23"/>
  <c r="G30" i="23" s="1"/>
  <c r="D37" i="23"/>
  <c r="G37" i="23" s="1"/>
  <c r="D32" i="24"/>
  <c r="D31" i="23"/>
  <c r="AH38" i="23"/>
  <c r="AH32" i="23"/>
  <c r="D36" i="23"/>
  <c r="G36" i="23" s="1"/>
  <c r="AH34" i="25"/>
  <c r="AH35" i="25"/>
  <c r="AH36" i="25"/>
  <c r="AH38" i="25"/>
  <c r="AH39" i="26"/>
  <c r="AH36" i="26"/>
  <c r="E23" i="26"/>
  <c r="D31" i="26"/>
  <c r="D30" i="26"/>
  <c r="G30" i="26" s="1"/>
  <c r="D34" i="26"/>
  <c r="D38" i="26"/>
  <c r="M21" i="26"/>
  <c r="Z21" i="26" s="1"/>
  <c r="AH31" i="25"/>
  <c r="D37" i="25"/>
  <c r="N21" i="25"/>
  <c r="D29" i="25"/>
  <c r="G29" i="25" s="1"/>
  <c r="AH30" i="25"/>
  <c r="AH35" i="24"/>
  <c r="AH34" i="24"/>
  <c r="AH38" i="24"/>
  <c r="D38" i="5"/>
  <c r="D29" i="24"/>
  <c r="G29" i="24" s="1"/>
  <c r="I29" i="24" s="1"/>
  <c r="N20" i="24"/>
  <c r="AA20" i="24" s="1"/>
  <c r="AH34" i="23"/>
  <c r="N21" i="23"/>
  <c r="AC21" i="23" s="1"/>
  <c r="G34" i="26" l="1"/>
  <c r="I34" i="26" s="1"/>
  <c r="AH34" i="26" s="1"/>
  <c r="G31" i="26"/>
  <c r="I31" i="26" s="1"/>
  <c r="AH31" i="26" s="1"/>
  <c r="G38" i="26"/>
  <c r="I38" i="26" s="1"/>
  <c r="AH38" i="26" s="1"/>
  <c r="I29" i="25"/>
  <c r="I29" i="23"/>
  <c r="AC21" i="25"/>
  <c r="I53" i="26"/>
  <c r="D27" i="5" s="1"/>
  <c r="I33" i="24"/>
  <c r="AH33" i="24" s="1"/>
  <c r="I30" i="24"/>
  <c r="AH30" i="24" s="1"/>
  <c r="I37" i="24"/>
  <c r="AH37" i="24" s="1"/>
  <c r="I36" i="24"/>
  <c r="AH36" i="24" s="1"/>
  <c r="I31" i="24"/>
  <c r="AH31" i="24" s="1"/>
  <c r="I49" i="25"/>
  <c r="AH49" i="25" s="1"/>
  <c r="I48" i="25"/>
  <c r="AH48" i="25" s="1"/>
  <c r="I47" i="25"/>
  <c r="AH47" i="25" s="1"/>
  <c r="I50" i="25"/>
  <c r="AH50" i="25" s="1"/>
  <c r="I45" i="25"/>
  <c r="AH45" i="25" s="1"/>
  <c r="G37" i="25"/>
  <c r="G33" i="25"/>
  <c r="G32" i="25"/>
  <c r="I36" i="23"/>
  <c r="AH36" i="23" s="1"/>
  <c r="I37" i="23"/>
  <c r="AH37" i="23" s="1"/>
  <c r="AH30" i="23"/>
  <c r="I30" i="23"/>
  <c r="I30" i="26"/>
  <c r="G32" i="24"/>
  <c r="I52" i="24"/>
  <c r="D25" i="5" s="1"/>
  <c r="AH43" i="25"/>
  <c r="G31" i="23"/>
  <c r="AH43" i="26"/>
  <c r="AH53" i="26" s="1"/>
  <c r="AH42" i="24"/>
  <c r="AH42" i="23"/>
  <c r="AH52" i="23" s="1"/>
  <c r="AM25" i="5" l="1"/>
  <c r="AH52" i="24"/>
  <c r="I40" i="26"/>
  <c r="D12" i="5" s="1"/>
  <c r="AH29" i="23"/>
  <c r="I37" i="25"/>
  <c r="AH37" i="25" s="1"/>
  <c r="I32" i="24"/>
  <c r="AH32" i="24" s="1"/>
  <c r="I52" i="25"/>
  <c r="D26" i="5" s="1"/>
  <c r="I32" i="25"/>
  <c r="I33" i="25"/>
  <c r="AH33" i="25" s="1"/>
  <c r="I31" i="23"/>
  <c r="AH31" i="23" s="1"/>
  <c r="AM27" i="5"/>
  <c r="I39" i="24"/>
  <c r="D10" i="5" s="1"/>
  <c r="AN10" i="5" s="1"/>
  <c r="AH29" i="25"/>
  <c r="AH29" i="24"/>
  <c r="AH30" i="26"/>
  <c r="AH40" i="26" s="1"/>
  <c r="AM12" i="5" l="1"/>
  <c r="AN12" i="5"/>
  <c r="AH39" i="23"/>
  <c r="I39" i="25"/>
  <c r="D11" i="5" s="1"/>
  <c r="AN11" i="5" s="1"/>
  <c r="AH32" i="25"/>
  <c r="AH39" i="25" s="1"/>
  <c r="AH39" i="24"/>
  <c r="I39" i="23"/>
  <c r="D9" i="5" s="1"/>
  <c r="AN9" i="5" s="1"/>
  <c r="AH51" i="22"/>
  <c r="D51" i="22"/>
  <c r="I51" i="22" s="1"/>
  <c r="D50" i="22"/>
  <c r="I50" i="22" s="1"/>
  <c r="D49" i="22"/>
  <c r="I49" i="22" s="1"/>
  <c r="D48" i="22"/>
  <c r="I48" i="22" s="1"/>
  <c r="D47" i="22"/>
  <c r="I47" i="22" s="1"/>
  <c r="D46" i="22"/>
  <c r="D45" i="22"/>
  <c r="I45" i="22" s="1"/>
  <c r="D44" i="22"/>
  <c r="I44" i="22" s="1"/>
  <c r="D43" i="22"/>
  <c r="I43" i="22" s="1"/>
  <c r="D42" i="22"/>
  <c r="F38" i="22"/>
  <c r="D38" i="22"/>
  <c r="C38" i="22"/>
  <c r="C51" i="22" s="1"/>
  <c r="F37" i="22"/>
  <c r="D37" i="22"/>
  <c r="C37" i="22"/>
  <c r="C50" i="22" s="1"/>
  <c r="F36" i="22"/>
  <c r="D36" i="22"/>
  <c r="C36" i="22"/>
  <c r="C49" i="22" s="1"/>
  <c r="F35" i="22"/>
  <c r="D35" i="22"/>
  <c r="C35" i="22"/>
  <c r="C48" i="22" s="1"/>
  <c r="F34" i="22"/>
  <c r="D34" i="22"/>
  <c r="C34" i="22"/>
  <c r="C47" i="22" s="1"/>
  <c r="D33" i="22"/>
  <c r="G33" i="22" s="1"/>
  <c r="I33" i="22" s="1"/>
  <c r="C33" i="22"/>
  <c r="C46" i="22" s="1"/>
  <c r="D32" i="22"/>
  <c r="G32" i="22" s="1"/>
  <c r="I32" i="22" s="1"/>
  <c r="C32" i="22"/>
  <c r="C45" i="22" s="1"/>
  <c r="D31" i="22"/>
  <c r="G31" i="22" s="1"/>
  <c r="I31" i="22" s="1"/>
  <c r="C31" i="22"/>
  <c r="C44" i="22" s="1"/>
  <c r="D30" i="22"/>
  <c r="G30" i="22" s="1"/>
  <c r="C30" i="22"/>
  <c r="C43" i="22" s="1"/>
  <c r="F29" i="22"/>
  <c r="D29" i="22"/>
  <c r="C29" i="22"/>
  <c r="C42" i="22" s="1"/>
  <c r="X21" i="22"/>
  <c r="V21" i="22"/>
  <c r="U21" i="22"/>
  <c r="T21" i="22"/>
  <c r="S21" i="22"/>
  <c r="Q21" i="22"/>
  <c r="N21" i="22"/>
  <c r="M21" i="22"/>
  <c r="D36" i="20"/>
  <c r="D35" i="20"/>
  <c r="AH51" i="21"/>
  <c r="D51" i="21"/>
  <c r="I51" i="21" s="1"/>
  <c r="D50" i="21"/>
  <c r="I50" i="21" s="1"/>
  <c r="D49" i="21"/>
  <c r="I49" i="21" s="1"/>
  <c r="D48" i="21"/>
  <c r="I48" i="21" s="1"/>
  <c r="D47" i="21"/>
  <c r="D46" i="21"/>
  <c r="I46" i="21" s="1"/>
  <c r="D45" i="21"/>
  <c r="I45" i="21" s="1"/>
  <c r="D44" i="21"/>
  <c r="I44" i="21" s="1"/>
  <c r="D43" i="21"/>
  <c r="I43" i="21" s="1"/>
  <c r="D42" i="21"/>
  <c r="I42" i="21" s="1"/>
  <c r="F38" i="21"/>
  <c r="C38" i="21"/>
  <c r="C51" i="21" s="1"/>
  <c r="F37" i="21"/>
  <c r="C37" i="21"/>
  <c r="C50" i="21" s="1"/>
  <c r="F36" i="21"/>
  <c r="C36" i="21"/>
  <c r="C49" i="21" s="1"/>
  <c r="F35" i="21"/>
  <c r="C35" i="21"/>
  <c r="C48" i="21"/>
  <c r="F34" i="21"/>
  <c r="C34" i="21"/>
  <c r="C47" i="21" s="1"/>
  <c r="F33" i="21"/>
  <c r="C33" i="21"/>
  <c r="C46" i="21" s="1"/>
  <c r="F32" i="21"/>
  <c r="C32" i="21"/>
  <c r="C45" i="21" s="1"/>
  <c r="F31" i="21"/>
  <c r="C31" i="21"/>
  <c r="C44" i="21" s="1"/>
  <c r="F30" i="21"/>
  <c r="D30" i="21"/>
  <c r="C30" i="21"/>
  <c r="C43" i="21" s="1"/>
  <c r="F29" i="21"/>
  <c r="D29" i="21"/>
  <c r="C29" i="21"/>
  <c r="C42" i="21" s="1"/>
  <c r="X21" i="21"/>
  <c r="V21" i="21"/>
  <c r="U21" i="21"/>
  <c r="T21" i="21"/>
  <c r="D37" i="21"/>
  <c r="D35" i="21"/>
  <c r="D34" i="21"/>
  <c r="D33" i="21"/>
  <c r="G33" i="21" s="1"/>
  <c r="I33" i="21" s="1"/>
  <c r="D32" i="21"/>
  <c r="D31" i="21"/>
  <c r="N21" i="21"/>
  <c r="AB21" i="21" s="1"/>
  <c r="S21" i="20"/>
  <c r="D34" i="20"/>
  <c r="D33" i="20"/>
  <c r="D30" i="20"/>
  <c r="D31" i="20"/>
  <c r="AR51" i="20"/>
  <c r="D51" i="20"/>
  <c r="D50" i="20"/>
  <c r="I50" i="20" s="1"/>
  <c r="D49" i="20"/>
  <c r="I49" i="20" s="1"/>
  <c r="D48" i="20"/>
  <c r="I48" i="20" s="1"/>
  <c r="D47" i="20"/>
  <c r="I47" i="20" s="1"/>
  <c r="D46" i="20"/>
  <c r="D45" i="20"/>
  <c r="I45" i="20" s="1"/>
  <c r="D44" i="20"/>
  <c r="I44" i="20" s="1"/>
  <c r="D43" i="20"/>
  <c r="I43" i="20" s="1"/>
  <c r="D42" i="20"/>
  <c r="F38" i="20"/>
  <c r="D38" i="20"/>
  <c r="C38" i="20"/>
  <c r="C51" i="20" s="1"/>
  <c r="F37" i="20"/>
  <c r="C37" i="20"/>
  <c r="C50" i="20" s="1"/>
  <c r="F36" i="20"/>
  <c r="C36" i="20"/>
  <c r="C49" i="20" s="1"/>
  <c r="F35" i="20"/>
  <c r="C35" i="20"/>
  <c r="C48" i="20" s="1"/>
  <c r="F34" i="20"/>
  <c r="C34" i="20"/>
  <c r="C47" i="20" s="1"/>
  <c r="F33" i="20"/>
  <c r="C33" i="20"/>
  <c r="C46" i="20" s="1"/>
  <c r="F32" i="20"/>
  <c r="C32" i="20"/>
  <c r="C45" i="20" s="1"/>
  <c r="F31" i="20"/>
  <c r="C31" i="20"/>
  <c r="C44" i="20" s="1"/>
  <c r="F30" i="20"/>
  <c r="C30" i="20"/>
  <c r="C43" i="20" s="1"/>
  <c r="F29" i="20"/>
  <c r="C29" i="20"/>
  <c r="C42" i="20" s="1"/>
  <c r="X21" i="20"/>
  <c r="V21" i="20"/>
  <c r="U21" i="20"/>
  <c r="T21" i="20"/>
  <c r="G39" i="3"/>
  <c r="H39" i="3"/>
  <c r="D36" i="3"/>
  <c r="D39" i="3"/>
  <c r="E39" i="3"/>
  <c r="F39" i="3"/>
  <c r="H39" i="4"/>
  <c r="L39" i="4"/>
  <c r="H40" i="4"/>
  <c r="L40" i="4"/>
  <c r="H35" i="4"/>
  <c r="L35" i="4"/>
  <c r="H36" i="4"/>
  <c r="L36" i="4"/>
  <c r="H37" i="4"/>
  <c r="L37" i="4"/>
  <c r="H38" i="4"/>
  <c r="L38" i="4"/>
  <c r="AX18" i="18"/>
  <c r="AW18" i="18"/>
  <c r="AV18" i="18"/>
  <c r="F16" i="18"/>
  <c r="H16" i="4"/>
  <c r="L16" i="4"/>
  <c r="H17" i="4"/>
  <c r="L17" i="4"/>
  <c r="H18" i="4"/>
  <c r="L18" i="4"/>
  <c r="H19" i="4"/>
  <c r="L19" i="4"/>
  <c r="H20" i="4"/>
  <c r="L20" i="4"/>
  <c r="H21" i="4"/>
  <c r="L21" i="4"/>
  <c r="H22" i="4"/>
  <c r="L22" i="4"/>
  <c r="H23" i="4"/>
  <c r="L23" i="4"/>
  <c r="H24" i="4"/>
  <c r="L24" i="4"/>
  <c r="H25" i="4"/>
  <c r="L25" i="4"/>
  <c r="H26" i="4"/>
  <c r="L26" i="4"/>
  <c r="H27" i="4"/>
  <c r="L27" i="4"/>
  <c r="H28" i="4"/>
  <c r="L28" i="4"/>
  <c r="H29" i="4"/>
  <c r="L29" i="4"/>
  <c r="H30" i="4"/>
  <c r="L30" i="4"/>
  <c r="H31" i="4"/>
  <c r="L31" i="4"/>
  <c r="H32" i="4"/>
  <c r="L32" i="4"/>
  <c r="H33" i="4"/>
  <c r="L33" i="4"/>
  <c r="H34" i="4"/>
  <c r="L34" i="4"/>
  <c r="L15" i="4"/>
  <c r="D38" i="21"/>
  <c r="D36" i="21"/>
  <c r="K52" i="20" l="1"/>
  <c r="F22" i="5" s="1"/>
  <c r="F28" i="5" s="1"/>
  <c r="O52" i="20"/>
  <c r="J22" i="5" s="1"/>
  <c r="J28" i="5" s="1"/>
  <c r="S52" i="20"/>
  <c r="N22" i="5" s="1"/>
  <c r="N28" i="5" s="1"/>
  <c r="W52" i="20"/>
  <c r="R22" i="5" s="1"/>
  <c r="R28" i="5" s="1"/>
  <c r="AA52" i="20"/>
  <c r="V22" i="5" s="1"/>
  <c r="V28" i="5" s="1"/>
  <c r="AE52" i="20"/>
  <c r="Z22" i="5" s="1"/>
  <c r="Z28" i="5" s="1"/>
  <c r="AI52" i="20"/>
  <c r="AD22" i="5" s="1"/>
  <c r="AD28" i="5" s="1"/>
  <c r="AM52" i="20"/>
  <c r="AH22" i="5" s="1"/>
  <c r="AH28" i="5" s="1"/>
  <c r="AQ52" i="20"/>
  <c r="AL22" i="5" s="1"/>
  <c r="AL28" i="5" s="1"/>
  <c r="L52" i="20"/>
  <c r="G22" i="5" s="1"/>
  <c r="G28" i="5" s="1"/>
  <c r="P52" i="20"/>
  <c r="K22" i="5" s="1"/>
  <c r="K28" i="5" s="1"/>
  <c r="T52" i="20"/>
  <c r="O22" i="5" s="1"/>
  <c r="O28" i="5" s="1"/>
  <c r="X52" i="20"/>
  <c r="S22" i="5" s="1"/>
  <c r="S28" i="5" s="1"/>
  <c r="AB52" i="20"/>
  <c r="W22" i="5" s="1"/>
  <c r="W28" i="5" s="1"/>
  <c r="AF52" i="20"/>
  <c r="AA22" i="5" s="1"/>
  <c r="AA28" i="5" s="1"/>
  <c r="AJ52" i="20"/>
  <c r="AE22" i="5" s="1"/>
  <c r="AE28" i="5" s="1"/>
  <c r="AN52" i="20"/>
  <c r="AI22" i="5" s="1"/>
  <c r="AI28" i="5" s="1"/>
  <c r="Q52" i="20"/>
  <c r="L22" i="5" s="1"/>
  <c r="L28" i="5" s="1"/>
  <c r="Y52" i="20"/>
  <c r="T22" i="5" s="1"/>
  <c r="T28" i="5" s="1"/>
  <c r="AC52" i="20"/>
  <c r="X22" i="5" s="1"/>
  <c r="X28" i="5" s="1"/>
  <c r="AK52" i="20"/>
  <c r="AF22" i="5" s="1"/>
  <c r="AF28" i="5" s="1"/>
  <c r="J52" i="20"/>
  <c r="E22" i="5" s="1"/>
  <c r="E28" i="5" s="1"/>
  <c r="N52" i="20"/>
  <c r="I22" i="5" s="1"/>
  <c r="I28" i="5" s="1"/>
  <c r="R52" i="20"/>
  <c r="M22" i="5" s="1"/>
  <c r="M28" i="5" s="1"/>
  <c r="Z52" i="20"/>
  <c r="U22" i="5" s="1"/>
  <c r="U28" i="5" s="1"/>
  <c r="AH52" i="20"/>
  <c r="AC22" i="5" s="1"/>
  <c r="AC28" i="5" s="1"/>
  <c r="AP52" i="20"/>
  <c r="AK22" i="5" s="1"/>
  <c r="AK28" i="5" s="1"/>
  <c r="M52" i="20"/>
  <c r="H22" i="5" s="1"/>
  <c r="H28" i="5" s="1"/>
  <c r="U52" i="20"/>
  <c r="P22" i="5" s="1"/>
  <c r="P28" i="5" s="1"/>
  <c r="AG52" i="20"/>
  <c r="AB22" i="5" s="1"/>
  <c r="AB28" i="5" s="1"/>
  <c r="AO52" i="20"/>
  <c r="AJ22" i="5" s="1"/>
  <c r="AJ28" i="5" s="1"/>
  <c r="V52" i="20"/>
  <c r="Q22" i="5" s="1"/>
  <c r="Q28" i="5" s="1"/>
  <c r="AD52" i="20"/>
  <c r="Y22" i="5" s="1"/>
  <c r="Y28" i="5" s="1"/>
  <c r="AL52" i="20"/>
  <c r="AG22" i="5" s="1"/>
  <c r="AG28" i="5" s="1"/>
  <c r="I30" i="22"/>
  <c r="I47" i="21"/>
  <c r="AH47" i="21" s="1"/>
  <c r="I42" i="20"/>
  <c r="G30" i="20"/>
  <c r="I30" i="20" s="1"/>
  <c r="G29" i="21"/>
  <c r="I29" i="21" s="1"/>
  <c r="G37" i="22"/>
  <c r="I37" i="22" s="1"/>
  <c r="G34" i="22"/>
  <c r="I34" i="22" s="1"/>
  <c r="G38" i="22"/>
  <c r="I38" i="22" s="1"/>
  <c r="G46" i="22"/>
  <c r="I46" i="22"/>
  <c r="AH46" i="22" s="1"/>
  <c r="I42" i="22"/>
  <c r="G35" i="21"/>
  <c r="I35" i="21" s="1"/>
  <c r="G46" i="20"/>
  <c r="I46" i="20"/>
  <c r="G38" i="20"/>
  <c r="I38" i="20" s="1"/>
  <c r="G51" i="20"/>
  <c r="I51" i="20"/>
  <c r="G32" i="21"/>
  <c r="I32" i="21" s="1"/>
  <c r="G36" i="21"/>
  <c r="I36" i="21" s="1"/>
  <c r="AH36" i="21" s="1"/>
  <c r="G38" i="21"/>
  <c r="I38" i="21" s="1"/>
  <c r="G31" i="21"/>
  <c r="I31" i="21" s="1"/>
  <c r="AH31" i="21" s="1"/>
  <c r="AM10" i="5" s="1"/>
  <c r="AH45" i="21"/>
  <c r="G45" i="21"/>
  <c r="G47" i="21"/>
  <c r="AH50" i="21"/>
  <c r="G50" i="21"/>
  <c r="AH48" i="21"/>
  <c r="G48" i="21"/>
  <c r="G51" i="21"/>
  <c r="G34" i="21"/>
  <c r="G43" i="21"/>
  <c r="AH43" i="21"/>
  <c r="AH46" i="21"/>
  <c r="G46" i="21"/>
  <c r="AH49" i="21"/>
  <c r="G49" i="21"/>
  <c r="G37" i="21"/>
  <c r="I37" i="21" s="1"/>
  <c r="AH37" i="21" s="1"/>
  <c r="G30" i="21"/>
  <c r="AH44" i="21"/>
  <c r="G44" i="21"/>
  <c r="G33" i="20"/>
  <c r="AR44" i="20"/>
  <c r="G44" i="20"/>
  <c r="AR47" i="20"/>
  <c r="G47" i="20"/>
  <c r="AR45" i="20"/>
  <c r="G45" i="20"/>
  <c r="G35" i="20"/>
  <c r="I35" i="20" s="1"/>
  <c r="AR49" i="20"/>
  <c r="G49" i="20"/>
  <c r="G34" i="20"/>
  <c r="G36" i="20"/>
  <c r="I36" i="20" s="1"/>
  <c r="AR48" i="20"/>
  <c r="G48" i="20"/>
  <c r="AR43" i="20"/>
  <c r="G43" i="20"/>
  <c r="AR46" i="20"/>
  <c r="AR50" i="20"/>
  <c r="G50" i="20"/>
  <c r="G31" i="20"/>
  <c r="G29" i="22"/>
  <c r="G36" i="22"/>
  <c r="I36" i="22" s="1"/>
  <c r="G35" i="22"/>
  <c r="AH44" i="22"/>
  <c r="G44" i="22"/>
  <c r="AH47" i="22"/>
  <c r="G47" i="22"/>
  <c r="AH50" i="22"/>
  <c r="G50" i="22"/>
  <c r="AH43" i="22"/>
  <c r="G43" i="22"/>
  <c r="AH45" i="22"/>
  <c r="G45" i="22"/>
  <c r="AH48" i="22"/>
  <c r="G48" i="22"/>
  <c r="AH49" i="22"/>
  <c r="G49" i="22"/>
  <c r="G51" i="22"/>
  <c r="G42" i="22"/>
  <c r="G42" i="21"/>
  <c r="G42" i="20"/>
  <c r="D29" i="20"/>
  <c r="D40" i="3"/>
  <c r="AB21" i="22"/>
  <c r="E23" i="22" s="1"/>
  <c r="AA21" i="21"/>
  <c r="E23" i="20"/>
  <c r="D35" i="5" s="1"/>
  <c r="J16" i="18"/>
  <c r="E18" i="18" s="1"/>
  <c r="AH32" i="21"/>
  <c r="AM11" i="5" s="1"/>
  <c r="D32" i="20"/>
  <c r="G32" i="20" s="1"/>
  <c r="I32" i="20" s="1"/>
  <c r="AH33" i="21"/>
  <c r="AH35" i="21"/>
  <c r="N21" i="20"/>
  <c r="AC21" i="20" s="1"/>
  <c r="D37" i="20"/>
  <c r="G37" i="20" s="1"/>
  <c r="I37" i="20" s="1"/>
  <c r="AR30" i="20"/>
  <c r="M39" i="22" l="1"/>
  <c r="H6" i="5" s="1"/>
  <c r="Q39" i="22"/>
  <c r="L6" i="5" s="1"/>
  <c r="U39" i="22"/>
  <c r="P6" i="5" s="1"/>
  <c r="Y39" i="22"/>
  <c r="T6" i="5" s="1"/>
  <c r="AC39" i="22"/>
  <c r="X6" i="5" s="1"/>
  <c r="AG39" i="22"/>
  <c r="AB6" i="5" s="1"/>
  <c r="J39" i="22"/>
  <c r="E6" i="5" s="1"/>
  <c r="R39" i="22"/>
  <c r="M6" i="5" s="1"/>
  <c r="Z39" i="22"/>
  <c r="U6" i="5" s="1"/>
  <c r="K39" i="22"/>
  <c r="F6" i="5" s="1"/>
  <c r="O39" i="22"/>
  <c r="J6" i="5" s="1"/>
  <c r="S39" i="22"/>
  <c r="N6" i="5" s="1"/>
  <c r="W39" i="22"/>
  <c r="R6" i="5" s="1"/>
  <c r="AA39" i="22"/>
  <c r="V6" i="5" s="1"/>
  <c r="AE39" i="22"/>
  <c r="Z6" i="5" s="1"/>
  <c r="P39" i="22"/>
  <c r="K6" i="5" s="1"/>
  <c r="T39" i="22"/>
  <c r="O6" i="5" s="1"/>
  <c r="X39" i="22"/>
  <c r="S6" i="5" s="1"/>
  <c r="AB39" i="22"/>
  <c r="W6" i="5" s="1"/>
  <c r="AF39" i="22"/>
  <c r="AA6" i="5" s="1"/>
  <c r="N39" i="22"/>
  <c r="I6" i="5" s="1"/>
  <c r="V39" i="22"/>
  <c r="Q6" i="5" s="1"/>
  <c r="AD39" i="22"/>
  <c r="Y6" i="5" s="1"/>
  <c r="I34" i="21"/>
  <c r="I35" i="22"/>
  <c r="AH35" i="22" s="1"/>
  <c r="I29" i="22"/>
  <c r="L39" i="22"/>
  <c r="G6" i="5" s="1"/>
  <c r="AC21" i="22"/>
  <c r="I34" i="20"/>
  <c r="AR34" i="20" s="1"/>
  <c r="I33" i="20"/>
  <c r="AR33" i="20" s="1"/>
  <c r="I31" i="20"/>
  <c r="AR31" i="20" s="1"/>
  <c r="I30" i="21"/>
  <c r="I39" i="21" s="1"/>
  <c r="D8" i="5" s="1"/>
  <c r="AN8" i="5" s="1"/>
  <c r="I52" i="20"/>
  <c r="D22" i="5" s="1"/>
  <c r="AH42" i="22"/>
  <c r="AH52" i="22" s="1"/>
  <c r="I52" i="22"/>
  <c r="D21" i="5" s="1"/>
  <c r="I52" i="21"/>
  <c r="D23" i="5" s="1"/>
  <c r="AH42" i="21"/>
  <c r="AH52" i="21" s="1"/>
  <c r="G29" i="20"/>
  <c r="AR42" i="20"/>
  <c r="AR52" i="20" s="1"/>
  <c r="D34" i="5"/>
  <c r="D41" i="5"/>
  <c r="AH29" i="21"/>
  <c r="E23" i="21"/>
  <c r="D36" i="5" s="1"/>
  <c r="AH30" i="22"/>
  <c r="AH33" i="22"/>
  <c r="AH36" i="22"/>
  <c r="AR38" i="20"/>
  <c r="AH32" i="22"/>
  <c r="AR36" i="20"/>
  <c r="AR35" i="20"/>
  <c r="AH34" i="22"/>
  <c r="AH31" i="22"/>
  <c r="AH38" i="22"/>
  <c r="AH38" i="21"/>
  <c r="AH37" i="22"/>
  <c r="I39" i="22" l="1"/>
  <c r="D6" i="5" s="1"/>
  <c r="AN6" i="5" s="1"/>
  <c r="K39" i="20"/>
  <c r="AI39" i="20"/>
  <c r="X39" i="20"/>
  <c r="S7" i="5" s="1"/>
  <c r="S13" i="5" s="1"/>
  <c r="Q39" i="20"/>
  <c r="Y39" i="20"/>
  <c r="AG39" i="20"/>
  <c r="AB7" i="5" s="1"/>
  <c r="AB13" i="5" s="1"/>
  <c r="AO39" i="20"/>
  <c r="AJ7" i="5" s="1"/>
  <c r="N39" i="20"/>
  <c r="V39" i="20"/>
  <c r="AD39" i="20"/>
  <c r="AL39" i="20"/>
  <c r="AA39" i="20"/>
  <c r="V7" i="5" s="1"/>
  <c r="V13" i="5" s="1"/>
  <c r="AM39" i="20"/>
  <c r="P39" i="20"/>
  <c r="AB39" i="20"/>
  <c r="W7" i="5" s="1"/>
  <c r="W13" i="5" s="1"/>
  <c r="AH34" i="21"/>
  <c r="I29" i="20"/>
  <c r="I39" i="20" s="1"/>
  <c r="D7" i="5" s="1"/>
  <c r="L39" i="20"/>
  <c r="T39" i="20"/>
  <c r="AF39" i="20"/>
  <c r="AA7" i="5" s="1"/>
  <c r="AA13" i="5" s="1"/>
  <c r="AJ39" i="20"/>
  <c r="AN39" i="20"/>
  <c r="AH39" i="20"/>
  <c r="AP39" i="20"/>
  <c r="W39" i="20"/>
  <c r="R7" i="5" s="1"/>
  <c r="R13" i="5" s="1"/>
  <c r="M39" i="20"/>
  <c r="H7" i="5" s="1"/>
  <c r="H13" i="5" s="1"/>
  <c r="U39" i="20"/>
  <c r="P7" i="5" s="1"/>
  <c r="P13" i="5" s="1"/>
  <c r="AC39" i="20"/>
  <c r="X7" i="5" s="1"/>
  <c r="AK39" i="20"/>
  <c r="Z39" i="20"/>
  <c r="U7" i="5" s="1"/>
  <c r="U13" i="5" s="1"/>
  <c r="S39" i="20"/>
  <c r="N7" i="5" s="1"/>
  <c r="N13" i="5" s="1"/>
  <c r="AE39" i="20"/>
  <c r="Z7" i="5" s="1"/>
  <c r="Z13" i="5" s="1"/>
  <c r="AQ39" i="20"/>
  <c r="J39" i="20"/>
  <c r="R39" i="20"/>
  <c r="O39" i="20"/>
  <c r="J7" i="5" s="1"/>
  <c r="J13" i="5" s="1"/>
  <c r="AH29" i="22"/>
  <c r="AH39" i="22" s="1"/>
  <c r="D28" i="5"/>
  <c r="AH30" i="21"/>
  <c r="AM9" i="5" s="1"/>
  <c r="AM21" i="5"/>
  <c r="AH42" i="25"/>
  <c r="AH52" i="25" s="1"/>
  <c r="AM22" i="5"/>
  <c r="E24" i="26"/>
  <c r="D40" i="5" s="1"/>
  <c r="D42" i="5" s="1"/>
  <c r="D44" i="5" s="1"/>
  <c r="AR32" i="20"/>
  <c r="AR37" i="20"/>
  <c r="D13" i="5" l="1"/>
  <c r="X13" i="5"/>
  <c r="E36" i="4" s="1"/>
  <c r="F36" i="4" s="1"/>
  <c r="I36" i="4" s="1"/>
  <c r="D49" i="5"/>
  <c r="AH7" i="5"/>
  <c r="AH13" i="5" s="1"/>
  <c r="Q7" i="5"/>
  <c r="AL7" i="5"/>
  <c r="AK7" i="5"/>
  <c r="AK13" i="5" s="1"/>
  <c r="K7" i="5"/>
  <c r="M7" i="5"/>
  <c r="T7" i="5"/>
  <c r="AD7" i="5"/>
  <c r="AD13" i="5" s="1"/>
  <c r="AC7" i="5"/>
  <c r="AC13" i="5" s="1"/>
  <c r="G7" i="5"/>
  <c r="I7" i="5"/>
  <c r="AF7" i="5"/>
  <c r="AF13" i="5" s="1"/>
  <c r="AI7" i="5"/>
  <c r="AI13" i="5" s="1"/>
  <c r="Y7" i="5"/>
  <c r="E7" i="5"/>
  <c r="AG7" i="5"/>
  <c r="AG13" i="5" s="1"/>
  <c r="L7" i="5"/>
  <c r="F7" i="5"/>
  <c r="AE7" i="5"/>
  <c r="AE13" i="5" s="1"/>
  <c r="O7" i="5"/>
  <c r="AR29" i="20"/>
  <c r="AR39" i="20" s="1"/>
  <c r="AJ13" i="5" s="1"/>
  <c r="AM6" i="5"/>
  <c r="AH39" i="21"/>
  <c r="AM8" i="5" s="1"/>
  <c r="AM23" i="5"/>
  <c r="E33" i="4"/>
  <c r="F33" i="4" s="1"/>
  <c r="I33" i="4" s="1"/>
  <c r="D5" i="4"/>
  <c r="E30" i="4"/>
  <c r="F30" i="4" s="1"/>
  <c r="I30" i="4" s="1"/>
  <c r="E34" i="4"/>
  <c r="F34" i="4" s="1"/>
  <c r="I34" i="4" s="1"/>
  <c r="E39" i="4"/>
  <c r="F39" i="4" s="1"/>
  <c r="I39" i="4" s="1"/>
  <c r="E20" i="4"/>
  <c r="F20" i="4" s="1"/>
  <c r="I20" i="4" s="1"/>
  <c r="E35" i="4"/>
  <c r="F35" i="4" s="1"/>
  <c r="I35" i="4" s="1"/>
  <c r="E26" i="4"/>
  <c r="F26" i="4" s="1"/>
  <c r="I26" i="4" s="1"/>
  <c r="E28" i="4"/>
  <c r="F28" i="4" s="1"/>
  <c r="I28" i="4" s="1"/>
  <c r="E22" i="4"/>
  <c r="F22" i="4" s="1"/>
  <c r="I22" i="4" s="1"/>
  <c r="E31" i="4"/>
  <c r="F31" i="4" s="1"/>
  <c r="I31" i="4" s="1"/>
  <c r="E13" i="5" l="1"/>
  <c r="E17" i="4" s="1"/>
  <c r="F17" i="4" s="1"/>
  <c r="I17" i="4" s="1"/>
  <c r="I13" i="5"/>
  <c r="E21" i="4" s="1"/>
  <c r="F21" i="4" s="1"/>
  <c r="I21" i="4" s="1"/>
  <c r="T13" i="5"/>
  <c r="E32" i="4" s="1"/>
  <c r="F32" i="4" s="1"/>
  <c r="I32" i="4" s="1"/>
  <c r="F13" i="5"/>
  <c r="E18" i="4" s="1"/>
  <c r="F18" i="4" s="1"/>
  <c r="I18" i="4" s="1"/>
  <c r="Y13" i="5"/>
  <c r="E37" i="4" s="1"/>
  <c r="F37" i="4" s="1"/>
  <c r="I37" i="4" s="1"/>
  <c r="G13" i="5"/>
  <c r="E19" i="4" s="1"/>
  <c r="F19" i="4" s="1"/>
  <c r="I19" i="4" s="1"/>
  <c r="M13" i="5"/>
  <c r="E25" i="4" s="1"/>
  <c r="F25" i="4" s="1"/>
  <c r="I25" i="4" s="1"/>
  <c r="Q13" i="5"/>
  <c r="E29" i="4" s="1"/>
  <c r="F29" i="4" s="1"/>
  <c r="I29" i="4" s="1"/>
  <c r="O13" i="5"/>
  <c r="E27" i="4" s="1"/>
  <c r="F27" i="4" s="1"/>
  <c r="I27" i="4" s="1"/>
  <c r="L13" i="5"/>
  <c r="E24" i="4" s="1"/>
  <c r="F24" i="4" s="1"/>
  <c r="I24" i="4" s="1"/>
  <c r="K13" i="5"/>
  <c r="E23" i="4" s="1"/>
  <c r="F23" i="4" s="1"/>
  <c r="I23" i="4" s="1"/>
  <c r="AN7" i="5"/>
  <c r="AL13" i="5"/>
  <c r="AM7" i="5"/>
  <c r="D14" i="5"/>
  <c r="E40" i="4"/>
  <c r="F40" i="4" s="1"/>
  <c r="I40" i="4" s="1"/>
  <c r="D15" i="4"/>
  <c r="F15" i="4" s="1"/>
  <c r="I15" i="4" s="1"/>
  <c r="J15" i="4" s="1"/>
  <c r="E38" i="4"/>
  <c r="F38" i="4" s="1"/>
  <c r="I38" i="4" s="1"/>
  <c r="AM26" i="5"/>
  <c r="AM28" i="5" s="1"/>
  <c r="E16" i="4"/>
  <c r="F16" i="4" s="1"/>
  <c r="E14" i="5" l="1"/>
  <c r="F14" i="5" s="1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M13" i="5"/>
  <c r="D50" i="5" s="1"/>
  <c r="G15" i="4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I16" i="4"/>
  <c r="D15" i="5" l="1"/>
  <c r="AF15" i="5"/>
  <c r="AJ15" i="5"/>
  <c r="AL15" i="5"/>
  <c r="AK15" i="5"/>
  <c r="AE15" i="5"/>
  <c r="AH15" i="5"/>
  <c r="AG15" i="5"/>
  <c r="AI15" i="5"/>
  <c r="AD15" i="5"/>
  <c r="AC15" i="5"/>
  <c r="F15" i="5"/>
  <c r="J15" i="5"/>
  <c r="N15" i="5"/>
  <c r="R15" i="5"/>
  <c r="V15" i="5"/>
  <c r="Z15" i="5"/>
  <c r="G15" i="5"/>
  <c r="K15" i="5"/>
  <c r="O15" i="5"/>
  <c r="S15" i="5"/>
  <c r="W15" i="5"/>
  <c r="AA15" i="5"/>
  <c r="U15" i="5"/>
  <c r="H15" i="5"/>
  <c r="L15" i="5"/>
  <c r="P15" i="5"/>
  <c r="T15" i="5"/>
  <c r="X15" i="5"/>
  <c r="AB15" i="5"/>
  <c r="E15" i="5"/>
  <c r="I15" i="5"/>
  <c r="M15" i="5"/>
  <c r="Q15" i="5"/>
  <c r="Y15" i="5"/>
  <c r="D7" i="4"/>
  <c r="J16" i="4"/>
  <c r="E7" i="4" l="1"/>
  <c r="D47" i="5"/>
  <c r="J17" i="4"/>
  <c r="K16" i="4"/>
  <c r="D54" i="5" l="1"/>
  <c r="D46" i="5"/>
  <c r="D57" i="5"/>
  <c r="K17" i="4"/>
  <c r="J18" i="4"/>
  <c r="K18" i="4" l="1"/>
  <c r="J19" i="4"/>
  <c r="K19" i="4" l="1"/>
  <c r="J20" i="4"/>
  <c r="J21" i="4" l="1"/>
  <c r="K20" i="4"/>
  <c r="J22" i="4" l="1"/>
  <c r="K21" i="4"/>
  <c r="K22" i="4" l="1"/>
  <c r="J23" i="4"/>
  <c r="K23" i="4" l="1"/>
  <c r="J24" i="4"/>
  <c r="J25" i="4" l="1"/>
  <c r="K24" i="4"/>
  <c r="J26" i="4" l="1"/>
  <c r="K25" i="4"/>
  <c r="K26" i="4" l="1"/>
  <c r="J27" i="4"/>
  <c r="K27" i="4" l="1"/>
  <c r="J28" i="4"/>
  <c r="K28" i="4" l="1"/>
  <c r="J29" i="4"/>
  <c r="K29" i="4" l="1"/>
  <c r="J30" i="4"/>
  <c r="J31" i="4" l="1"/>
  <c r="K30" i="4"/>
  <c r="K31" i="4" l="1"/>
  <c r="J32" i="4"/>
  <c r="J33" i="4" l="1"/>
  <c r="K32" i="4"/>
  <c r="K33" i="4" l="1"/>
  <c r="J34" i="4"/>
  <c r="J35" i="4" l="1"/>
  <c r="K34" i="4"/>
  <c r="K35" i="4" l="1"/>
  <c r="J36" i="4"/>
  <c r="J37" i="4" l="1"/>
  <c r="K36" i="4"/>
  <c r="K37" i="4" l="1"/>
  <c r="J38" i="4"/>
  <c r="K38" i="4" l="1"/>
  <c r="J39" i="4"/>
  <c r="K39" i="4" l="1"/>
  <c r="J40" i="4"/>
  <c r="K40" i="4" s="1"/>
  <c r="D8" i="4" l="1"/>
  <c r="D16" i="5"/>
  <c r="E16" i="5" s="1"/>
  <c r="E17" i="5" s="1"/>
  <c r="AM15" i="5"/>
  <c r="D17" i="5" l="1"/>
  <c r="F16" i="5"/>
  <c r="G16" i="5" l="1"/>
  <c r="F17" i="5"/>
  <c r="H16" i="5" l="1"/>
  <c r="G17" i="5"/>
  <c r="H17" i="5" l="1"/>
  <c r="I16" i="5"/>
  <c r="J16" i="5" l="1"/>
  <c r="I17" i="5"/>
  <c r="K16" i="5" l="1"/>
  <c r="J17" i="5"/>
  <c r="K17" i="5" l="1"/>
  <c r="L16" i="5"/>
  <c r="M16" i="5" l="1"/>
  <c r="L17" i="5"/>
  <c r="M17" i="5" l="1"/>
  <c r="N16" i="5"/>
  <c r="O16" i="5" l="1"/>
  <c r="N17" i="5"/>
  <c r="O17" i="5" l="1"/>
  <c r="P16" i="5"/>
  <c r="Q16" i="5" l="1"/>
  <c r="P17" i="5"/>
  <c r="Q17" i="5" l="1"/>
  <c r="R16" i="5"/>
  <c r="R17" i="5" l="1"/>
  <c r="S16" i="5"/>
  <c r="T16" i="5" l="1"/>
  <c r="S17" i="5"/>
  <c r="T17" i="5" l="1"/>
  <c r="U16" i="5"/>
  <c r="U17" i="5" l="1"/>
  <c r="V16" i="5"/>
  <c r="V17" i="5" l="1"/>
  <c r="W16" i="5"/>
  <c r="W17" i="5" l="1"/>
  <c r="X16" i="5"/>
  <c r="Y16" i="5" l="1"/>
  <c r="X17" i="5"/>
  <c r="Y17" i="5" l="1"/>
  <c r="Z16" i="5"/>
  <c r="AA16" i="5" l="1"/>
  <c r="Z17" i="5"/>
  <c r="AB16" i="5" l="1"/>
  <c r="AA17" i="5"/>
  <c r="AB17" i="5" l="1"/>
  <c r="AC16" i="5"/>
  <c r="AC17" i="5" l="1"/>
  <c r="AD16" i="5"/>
  <c r="AE16" i="5" l="1"/>
  <c r="AD17" i="5"/>
  <c r="AF16" i="5" l="1"/>
  <c r="AE17" i="5"/>
  <c r="AG16" i="5" l="1"/>
  <c r="AF17" i="5"/>
  <c r="AG17" i="5" l="1"/>
  <c r="AH16" i="5"/>
  <c r="AH17" i="5" l="1"/>
  <c r="AI16" i="5"/>
  <c r="AI17" i="5" l="1"/>
  <c r="AJ16" i="5"/>
  <c r="AK16" i="5" l="1"/>
  <c r="AJ17" i="5"/>
  <c r="AL16" i="5" l="1"/>
  <c r="AL17" i="5" s="1"/>
  <c r="AK17" i="5"/>
  <c r="D52" i="5" l="1"/>
  <c r="D59" i="5" l="1"/>
  <c r="D58" i="5"/>
</calcChain>
</file>

<file path=xl/sharedStrings.xml><?xml version="1.0" encoding="utf-8"?>
<sst xmlns="http://schemas.openxmlformats.org/spreadsheetml/2006/main" count="929" uniqueCount="368">
  <si>
    <t>Investimento</t>
  </si>
  <si>
    <t xml:space="preserve">Payback     </t>
  </si>
  <si>
    <t>Valor estimado de Investimento
[€]</t>
  </si>
  <si>
    <t>Consumo estimado</t>
  </si>
  <si>
    <t>Poupança prevista</t>
  </si>
  <si>
    <t>Redução de Energia Primária</t>
  </si>
  <si>
    <t>Redução das emissões de CO2</t>
  </si>
  <si>
    <t>[kWh/ano]</t>
  </si>
  <si>
    <t>[tep/ano]</t>
  </si>
  <si>
    <t>[€/ano]</t>
  </si>
  <si>
    <t xml:space="preserve"> [kWh/ano]</t>
  </si>
  <si>
    <t>[%]</t>
  </si>
  <si>
    <t>[ton/ano]</t>
  </si>
  <si>
    <t>Área Util do Pavimento</t>
  </si>
  <si>
    <t>Diagnóstico Energético</t>
  </si>
  <si>
    <t>Dados do Edificio</t>
  </si>
  <si>
    <t>Electricidade</t>
  </si>
  <si>
    <t xml:space="preserve">Gás </t>
  </si>
  <si>
    <t>Outros</t>
  </si>
  <si>
    <t>Forma de energia</t>
  </si>
  <si>
    <t>Medidas de Melhoria Identificadas no CE necessárias à subida, em pelo menos, de 2 classes energéticas</t>
  </si>
  <si>
    <t>Medida Nº</t>
  </si>
  <si>
    <t>Descrição da medida</t>
  </si>
  <si>
    <t>Cenário Atual (CE)</t>
  </si>
  <si>
    <t>Medida identificada no cenário final (CE)</t>
  </si>
  <si>
    <t>Antes da implementação</t>
  </si>
  <si>
    <t>anos</t>
  </si>
  <si>
    <t>Vida Util Equipamento</t>
  </si>
  <si>
    <t>Depois da implementação</t>
  </si>
  <si>
    <t>Redução de Consumo esperado total</t>
  </si>
  <si>
    <t>Redução de Fatura esperada total</t>
  </si>
  <si>
    <t>Custo Manutenção total/ano</t>
  </si>
  <si>
    <t>Payback Medio</t>
  </si>
  <si>
    <t>Investimento total</t>
  </si>
  <si>
    <t>TIR</t>
  </si>
  <si>
    <t>ANÁLISE AUXILIAR</t>
  </si>
  <si>
    <t>Ano i</t>
  </si>
  <si>
    <t xml:space="preserve">Cash Flow </t>
  </si>
  <si>
    <t>CF Acumulado</t>
  </si>
  <si>
    <t>Fator Taxa Atualização</t>
  </si>
  <si>
    <t>Cash Flow (atualizado)</t>
  </si>
  <si>
    <t>CF Acumulado (atualizado)</t>
  </si>
  <si>
    <t>n.a.</t>
  </si>
  <si>
    <t>Anos</t>
  </si>
  <si>
    <t>Economia Energia €/ano</t>
  </si>
  <si>
    <t xml:space="preserve">Redução Energética kWh/ano </t>
  </si>
  <si>
    <t>VAL</t>
  </si>
  <si>
    <t>Obs: medidas incluidas no CE (avaliação do cenário final)</t>
  </si>
  <si>
    <t>Medidas de E.E que aumentem em pelo menos 2 classes no CE</t>
  </si>
  <si>
    <t>Custo de Investimento de cada medida</t>
  </si>
  <si>
    <t>Periodo temporal necessário para recuperaçao do apoio</t>
  </si>
  <si>
    <t xml:space="preserve">Poupanças acumuladas não atualizadas por medida </t>
  </si>
  <si>
    <t>Poupanças anuais (€ e kWh) geradas por medida</t>
  </si>
  <si>
    <t>Vida util de cada medida</t>
  </si>
  <si>
    <t>Recuperação de Poupanças (RESUMO)</t>
  </si>
  <si>
    <t>Verificação de projeto VAL&gt;0</t>
  </si>
  <si>
    <t>Identificação do Beneficiario e Operação</t>
  </si>
  <si>
    <t>Identificação do Edificio a intervencionar:</t>
  </si>
  <si>
    <t>Dados da Entidade e Operação</t>
  </si>
  <si>
    <t>Dados do PQ responsável pela elaboraçao do Diagnostico Energetico</t>
  </si>
  <si>
    <t>Nome do PQ:</t>
  </si>
  <si>
    <t>Nº Carteira Profissional:</t>
  </si>
  <si>
    <t>Obs: Tarifa determinada com base nas faturas do ultimo ano de consumos</t>
  </si>
  <si>
    <t>Descrição da medida (conforme consta no CE)</t>
  </si>
  <si>
    <t>Obs: Classe energetica a alcançar com as medidas incluidas na avaliaçao do cenário final (CE)</t>
  </si>
  <si>
    <t>Tipo de Medidas:</t>
  </si>
  <si>
    <t>i) Intervenções na envolvente opaca dos edifícios, com o objetivo de proceder à instalação de isolamento térmico em paredes, pavimentos, coberturas e caixas de estore;</t>
  </si>
  <si>
    <t>Identificação das medidas a implementar:</t>
  </si>
  <si>
    <t>Tipo de Intervenção</t>
  </si>
  <si>
    <t>m2</t>
  </si>
  <si>
    <t>Tipo de intervenção</t>
  </si>
  <si>
    <t>Descrição da solução técnica</t>
  </si>
  <si>
    <t>Caraterística dos elementos</t>
  </si>
  <si>
    <t>Aplicação de isolamento térmico no pavimento com EPS 150</t>
  </si>
  <si>
    <t>100 mm de isolamento</t>
  </si>
  <si>
    <t>Aplicação de isolamento térmico na cobertura com EPS 150</t>
  </si>
  <si>
    <t>Aplicação de isolamento térmico na cobertura com lajetas térmicas XPS</t>
  </si>
  <si>
    <t>Vidro duplo incolor</t>
  </si>
  <si>
    <t>Vidro duplo low-e</t>
  </si>
  <si>
    <t>Dispositivos de sombreamento (estore veneziano ou equivalente)</t>
  </si>
  <si>
    <t>--</t>
  </si>
  <si>
    <t>Dispositivos de sombreamento (estores de lâminas de cor média)</t>
  </si>
  <si>
    <t>SIM</t>
  </si>
  <si>
    <t>NÃO</t>
  </si>
  <si>
    <t>Medidas identificadas na tabela dos custos - padrão por tecnologia (DGEG)</t>
  </si>
  <si>
    <t>Restantes medidas não identificadas na tabela dos custos - padrão por tecnologia (DGEG)</t>
  </si>
  <si>
    <t>Custo Padrão</t>
  </si>
  <si>
    <t>Despesa Elegivel 
Corrigida</t>
  </si>
  <si>
    <t>Poupanças a alcançar com as medidas a implementar (até 25 anos)</t>
  </si>
  <si>
    <t>Nº Medida</t>
  </si>
  <si>
    <t>Total (até 25 anos)</t>
  </si>
  <si>
    <t>Totais</t>
  </si>
  <si>
    <t>ii) Intervenções na envolvente envidraçada dos edifícios, nomeadamente através da substituição de caixilharia com vidro simples, e caixilharia com vidro duplo sem corte térmico, por caixilharia com vidro duplo e corte térmico, ou solução equivalente em termos de desempenho energético, e respetivos dispositivos de sombreamento;</t>
  </si>
  <si>
    <t>iii) Intervenções nos sistemas técnicos instalados, através da substituição dos sistemas existentes por sistemas de elevada eficiência, ou através de intervenções nos sistemas existentes que visem aumentar a sua eficiência energética, nomeadamente integração de água quente solar, incorporação de microgeração, sistemas de iluminação, aquecimento, ventilação e ar condicionado (AVAC);</t>
  </si>
  <si>
    <t>Aquecimento de águas sanitárias (AQS)</t>
  </si>
  <si>
    <r>
      <t>3 coletores / 6 m</t>
    </r>
    <r>
      <rPr>
        <vertAlign val="superscript"/>
        <sz val="10"/>
        <color indexed="8"/>
        <rFont val="Calibri"/>
        <family val="2"/>
      </rPr>
      <t>2</t>
    </r>
  </si>
  <si>
    <t>Sistema solar de circulação forçada (kit), incluindo depósito 500 l, acessórios e tubagem, instalação, testes e transportes</t>
  </si>
  <si>
    <r>
      <t>4 coletores / 8 m</t>
    </r>
    <r>
      <rPr>
        <vertAlign val="superscript"/>
        <sz val="10"/>
        <color indexed="8"/>
        <rFont val="Calibri"/>
        <family val="2"/>
      </rPr>
      <t>2</t>
    </r>
  </si>
  <si>
    <t>Sistema solar de circulação forçada (peças), incluindo depósito 500 l, acessórios e tubagem, instalação, testes e transportes</t>
  </si>
  <si>
    <r>
      <t>6 coletores / 12 m</t>
    </r>
    <r>
      <rPr>
        <vertAlign val="superscript"/>
        <sz val="10"/>
        <color indexed="8"/>
        <rFont val="Calibri"/>
        <family val="2"/>
      </rPr>
      <t>2</t>
    </r>
  </si>
  <si>
    <t>Sistema solar de circulação forçada (peças): coletor adicional</t>
  </si>
  <si>
    <r>
      <t>1 coletor de 2 m</t>
    </r>
    <r>
      <rPr>
        <vertAlign val="superscript"/>
        <sz val="10"/>
        <color indexed="8"/>
        <rFont val="Calibri"/>
        <family val="2"/>
      </rPr>
      <t>2</t>
    </r>
  </si>
  <si>
    <t>3000</t>
  </si>
  <si>
    <t>Esquentador compacto, ventilado e estanque (adequado para apoio ao solar térmico)</t>
  </si>
  <si>
    <t>Esquentador de alta capacidade</t>
  </si>
  <si>
    <t>Termoacumulador elétrico 2 kW</t>
  </si>
  <si>
    <t>Caldeira mural convencional a gás</t>
  </si>
  <si>
    <t>Caldeira mural de condensação</t>
  </si>
  <si>
    <t>AQS e Climatização</t>
  </si>
  <si>
    <t>Bomba de calor ar-água (unidade exterior/unidade interior)</t>
  </si>
  <si>
    <t>Até 5 kWe</t>
  </si>
  <si>
    <t>Caldeira mural com radiadores constituídos por elementos</t>
  </si>
  <si>
    <t>30-65 kW</t>
  </si>
  <si>
    <t>Custo caldeira + 15€/elemento</t>
  </si>
  <si>
    <t>Sistemas de produção de energia</t>
  </si>
  <si>
    <t>Módulos fotovoltaicos com estrutura e inversor</t>
  </si>
  <si>
    <t>Até 1,5 kwp</t>
  </si>
  <si>
    <t>Sistema Solar fotovoltaico</t>
  </si>
  <si>
    <t>Mais de 1,5 a 20 Kwp</t>
  </si>
  <si>
    <t>Mais de 20 kwp</t>
  </si>
  <si>
    <t>Auditoria energéticas</t>
  </si>
  <si>
    <t xml:space="preserve">Edifícios de serviços (escritórios, escolas, instalações desportivas, hotéis e restauração, comércio e hospitais e unidades de saúde) </t>
  </si>
  <si>
    <r>
      <t>Inferior a 1000 m</t>
    </r>
    <r>
      <rPr>
        <vertAlign val="superscript"/>
        <sz val="10"/>
        <color indexed="8"/>
        <rFont val="Calibri"/>
        <family val="2"/>
      </rPr>
      <t>2</t>
    </r>
  </si>
  <si>
    <r>
      <t>Entre 1000 e 2500 m</t>
    </r>
    <r>
      <rPr>
        <vertAlign val="superscript"/>
        <sz val="10"/>
        <color indexed="8"/>
        <rFont val="Calibri"/>
        <family val="2"/>
      </rPr>
      <t>2</t>
    </r>
  </si>
  <si>
    <r>
      <t>Entre 2500 e 10000 m</t>
    </r>
    <r>
      <rPr>
        <vertAlign val="superscript"/>
        <sz val="10"/>
        <color indexed="8"/>
        <rFont val="Calibri"/>
        <family val="2"/>
      </rPr>
      <t>2</t>
    </r>
  </si>
  <si>
    <r>
      <t>Superior a 10000 m</t>
    </r>
    <r>
      <rPr>
        <vertAlign val="superscript"/>
        <sz val="10"/>
        <color indexed="8"/>
        <rFont val="Calibri"/>
        <family val="2"/>
      </rPr>
      <t>2</t>
    </r>
  </si>
  <si>
    <t>Caracteristica</t>
  </si>
  <si>
    <t>litros</t>
  </si>
  <si>
    <t>litros/min</t>
  </si>
  <si>
    <t>kW</t>
  </si>
  <si>
    <t>kWe</t>
  </si>
  <si>
    <t>elementos</t>
  </si>
  <si>
    <t>iv) Iluminação interior e exterior, excluindo a iluminação pública</t>
  </si>
  <si>
    <t>v) Instalação de sistemas e equipamentos que permitam a gestão de consumos de energia, por forma a contabilizar e gerir os consumos de energia, gerando assim economias e possibilitando a sua transferência entre períodos tarifários</t>
  </si>
  <si>
    <t>Medidas de E.E a implementar para esta tipologia de medida</t>
  </si>
  <si>
    <t>Despesas elegiveis</t>
  </si>
  <si>
    <t>Custo de Investimento em auditorias energeticas</t>
  </si>
  <si>
    <t>Potência</t>
  </si>
  <si>
    <t>Medidas a) i)</t>
  </si>
  <si>
    <t>Medidas a) ii)</t>
  </si>
  <si>
    <t>Medidas a) iii)</t>
  </si>
  <si>
    <t>Medidas a) iv)</t>
  </si>
  <si>
    <t>Medidas a) v)</t>
  </si>
  <si>
    <t>Poupanças €/ano (100%)</t>
  </si>
  <si>
    <t>Despesas elegiveis em:</t>
  </si>
  <si>
    <t>Medidas c)</t>
  </si>
  <si>
    <t>Acumulado</t>
  </si>
  <si>
    <t>Estudo Viabilidade Económica</t>
  </si>
  <si>
    <t>Economia Anual (Poupança Energia - Custos (O&amp;M) - Custos Substituição)</t>
  </si>
  <si>
    <t>Taxa Atualização</t>
  </si>
  <si>
    <t>F</t>
  </si>
  <si>
    <t>E</t>
  </si>
  <si>
    <t>D</t>
  </si>
  <si>
    <t>C</t>
  </si>
  <si>
    <t>B-</t>
  </si>
  <si>
    <t>A</t>
  </si>
  <si>
    <t>A+</t>
  </si>
  <si>
    <t>Total</t>
  </si>
  <si>
    <t>O edificio a intervencionar enquadra-se numa grande intervenção?</t>
  </si>
  <si>
    <t>Obs: As intervenções que resultem numa grande intervenção devem obter, no minimo, classe C, e comprovar adicionalmente a subida em pelo menos 2 classes energéticas</t>
  </si>
  <si>
    <t>Poupanças acumuladas não atualizadas de todas as medidas</t>
  </si>
  <si>
    <t>Despesas Elegiveis em medidas de eficiencia energetica, auditorias e outras não tecnologicas</t>
  </si>
  <si>
    <t>Nome da Entidade:</t>
  </si>
  <si>
    <t>Nome da Operação:</t>
  </si>
  <si>
    <t xml:space="preserve">Pessoa de Contato: </t>
  </si>
  <si>
    <t xml:space="preserve">Email: </t>
  </si>
  <si>
    <t xml:space="preserve">Telefone: </t>
  </si>
  <si>
    <t>Morada:</t>
  </si>
  <si>
    <t>Localidade:</t>
  </si>
  <si>
    <t>Concelho:</t>
  </si>
  <si>
    <t>Nº Certificado Energético:</t>
  </si>
  <si>
    <t>Data de emissão:</t>
  </si>
  <si>
    <t>Classe Energética Atual:</t>
  </si>
  <si>
    <t>Consumos Estimados Anuais  (kWh/ano):</t>
  </si>
  <si>
    <t>Custo Unitário Energia(€/kWh):</t>
  </si>
  <si>
    <t>Custos Estimados Anuais (€/ano):</t>
  </si>
  <si>
    <t>Área total a intervencionar</t>
  </si>
  <si>
    <t>B</t>
  </si>
  <si>
    <t>Até 80 mm de isolamento</t>
  </si>
  <si>
    <t>Substituição de vãos envidraçados por soluções mais eficientes com caixilharia de PVC</t>
  </si>
  <si>
    <t>Até 18 litros/min</t>
  </si>
  <si>
    <t>Até 27 litros/min</t>
  </si>
  <si>
    <t>Até 35 kW</t>
  </si>
  <si>
    <t>Até 30 kW</t>
  </si>
  <si>
    <t>Até 45 kW</t>
  </si>
  <si>
    <t>Até 65 kW</t>
  </si>
  <si>
    <t>Vida Util Equipamento (anos)</t>
  </si>
  <si>
    <t>Custo unitário máximo
(€/m2)</t>
  </si>
  <si>
    <t>Vida Util Equipamento/solução
(anos)</t>
  </si>
  <si>
    <t>Custo unitário máximo por equipamento (€)</t>
  </si>
  <si>
    <t>Área interior</t>
  </si>
  <si>
    <t>Sistemas de iluminação</t>
  </si>
  <si>
    <t>Substituição de lâmpadas convencionais por tubos de led</t>
  </si>
  <si>
    <t>Substituição de lâmpadas dicroicas por led</t>
  </si>
  <si>
    <t>Até 250 W/luminária</t>
  </si>
  <si>
    <t>Até 25 W/lâmpada</t>
  </si>
  <si>
    <t>Até 15 W/lâmpada</t>
  </si>
  <si>
    <t>Custo unitário máximo por unidade de potência (€/w)</t>
  </si>
  <si>
    <t>Fator de conversão entre energia final e energia primária</t>
  </si>
  <si>
    <t>Para eletricidade</t>
  </si>
  <si>
    <t>Para combustíveis sólidos</t>
  </si>
  <si>
    <t>Para combustíveis gasosos</t>
  </si>
  <si>
    <t>Para combustíveis líquidos</t>
  </si>
  <si>
    <t>Eletricidade</t>
  </si>
  <si>
    <t>Gasóleo</t>
  </si>
  <si>
    <t>Gás Natural</t>
  </si>
  <si>
    <t>GPL canalizado</t>
  </si>
  <si>
    <t>GPL garrafas</t>
  </si>
  <si>
    <t>Renovável</t>
  </si>
  <si>
    <t>Fonte de energia</t>
  </si>
  <si>
    <t>Fator de conversão kgCO2/KWh</t>
  </si>
  <si>
    <t>Determinação das emissões de CO2 associadas ao consumo de energia primária nos edifícios</t>
  </si>
  <si>
    <t>[€]</t>
  </si>
  <si>
    <r>
      <t xml:space="preserve">
Guião III - 
Ferramenta auxiliar de cálculo do investimento elegível, poupanças líquidas e período de reembolso da subvenção reembolsável.
 </t>
    </r>
    <r>
      <rPr>
        <b/>
        <u/>
        <sz val="10"/>
        <color indexed="8"/>
        <rFont val="Arial"/>
        <family val="2"/>
      </rPr>
      <t xml:space="preserve">Ajuda ao Preenchimento
</t>
    </r>
  </si>
  <si>
    <t>Relativamente:</t>
  </si>
  <si>
    <t>O presente instrumento de trabalho é composto por 10 folhas para preenchimento do beneficiário:</t>
  </si>
  <si>
    <t>1. Identificação Ben. Oper.</t>
  </si>
  <si>
    <t>2. Medidas a).i)</t>
  </si>
  <si>
    <t>3. Medidas a).ii)</t>
  </si>
  <si>
    <t>4. Medidas a).iii)</t>
  </si>
  <si>
    <t>5. Medidas a).iv)</t>
  </si>
  <si>
    <t>6. Medidas a).v)</t>
  </si>
  <si>
    <t>9. Poupanças Totais</t>
  </si>
  <si>
    <t>10. VAL Global até 25 anos</t>
  </si>
  <si>
    <t>Às folhas 2 a 8, devem ser:</t>
  </si>
  <si>
    <t>Data de validade:</t>
  </si>
  <si>
    <t>Área Util do Pavimento (m2):</t>
  </si>
  <si>
    <t>Emissões de CO2 Atuais (ton CO2 eq/ano):</t>
  </si>
  <si>
    <t>Certificação Energética (CE)</t>
  </si>
  <si>
    <t>Outras (1)</t>
  </si>
  <si>
    <t>Outras (2)</t>
  </si>
  <si>
    <t>Outras (3)</t>
  </si>
  <si>
    <r>
      <t xml:space="preserve">Medida identificada no </t>
    </r>
    <r>
      <rPr>
        <b/>
        <sz val="9"/>
        <rFont val="Calibri"/>
        <family val="2"/>
      </rPr>
      <t>certificado energético (CE)</t>
    </r>
  </si>
  <si>
    <r>
      <t xml:space="preserve">Redução de consumo esperado com aplicação </t>
    </r>
    <r>
      <rPr>
        <b/>
        <sz val="9"/>
        <rFont val="Calibri"/>
        <family val="2"/>
      </rPr>
      <t>da medida</t>
    </r>
  </si>
  <si>
    <r>
      <t xml:space="preserve">Redução de fatura esperada com aplicação </t>
    </r>
    <r>
      <rPr>
        <b/>
        <sz val="9"/>
        <rFont val="Calibri"/>
        <family val="2"/>
      </rPr>
      <t xml:space="preserve">da medida </t>
    </r>
  </si>
  <si>
    <t>Custo de Operação anual (se aplicável)</t>
  </si>
  <si>
    <t>Custo Manutenção anual
(se aplicável)</t>
  </si>
  <si>
    <t>Ano em que ocorre a substituiçao do Equipamento</t>
  </si>
  <si>
    <t>Custo de reinvestimento por substituição 
(se aplicável)</t>
  </si>
  <si>
    <t>[ano]</t>
  </si>
  <si>
    <t>Custo Operação  total/ano</t>
  </si>
  <si>
    <t>Custos Manutenção €/ano</t>
  </si>
  <si>
    <t>Custos Operação €/ano</t>
  </si>
  <si>
    <t>Redução Energética kWh/ano 
(ano 1)</t>
  </si>
  <si>
    <t>Poupanças anuais 
 (ano 1)</t>
  </si>
  <si>
    <t>Para efeitos de contabilização das poupanças liquidas, deverão ser tidas em conta o valor das poupanças anuais no ano 1 de cada medida, e extendidas até à conclusão da sua vida util. 
Caso seja considerado o reinvestimento numa determinada medida, o impato dessas poupanças deverá também ser considerado até ao fim de um novo periodo de vida util.
O procedimento anteriormente referido deve ser adotado para a determinação das reduções de consumo energético</t>
  </si>
  <si>
    <t>c) Auditorias, estudos, diagnósticos e análises energéticas necessários à realização dos investimentos, e à implementação de Planos de Ação de eficiência energética bem como a avaliação «ex-post» independente que permita a avaliação e o acompanhamento do desempenho e da eficiência energética do investimento;</t>
  </si>
  <si>
    <t>Envolvente opaca</t>
  </si>
  <si>
    <t>Vãos envidraçados</t>
  </si>
  <si>
    <r>
      <t>Aplicação de isolamento térmico em paredes (ETICS)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</rPr>
      <t>com EPS 100</t>
    </r>
  </si>
  <si>
    <r>
      <t>Aplicação de isolamento térmico em paredes (ETICS)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</rPr>
      <t>com EPS 150</t>
    </r>
  </si>
  <si>
    <t>Substituição de vãos envidraçados por soluções com caixilharia de alumínio com corte térmico</t>
  </si>
  <si>
    <t>[€/m2]</t>
  </si>
  <si>
    <t xml:space="preserve">Despesa Elegivel </t>
  </si>
  <si>
    <t>Despesa Total Elegivel</t>
  </si>
  <si>
    <t>Despesa Total Elegivel [Medidas a).ii)]</t>
  </si>
  <si>
    <t>Despesa Total Elegivel [Medidas a).i)]</t>
  </si>
  <si>
    <t>Capacidade / Potência</t>
  </si>
  <si>
    <t>[litros / kW]</t>
  </si>
  <si>
    <t>[anos]</t>
  </si>
  <si>
    <t>Fator de conversão para tep</t>
  </si>
  <si>
    <t>Unidade</t>
  </si>
  <si>
    <t>kWh</t>
  </si>
  <si>
    <t>Ton</t>
  </si>
  <si>
    <t>Energia Electrica</t>
  </si>
  <si>
    <t>Gasóleo / Diesel</t>
  </si>
  <si>
    <t>Gás natural (&gt; 93% metano)</t>
  </si>
  <si>
    <t>Madeira/resíduos de Madeira</t>
  </si>
  <si>
    <t>Peletes/briquetes de madeira</t>
  </si>
  <si>
    <t>[€/W]</t>
  </si>
  <si>
    <t>Potência instalada</t>
  </si>
  <si>
    <t>Área útil coberta pelos sistemas e equipamentos</t>
  </si>
  <si>
    <t>[m2]</t>
  </si>
  <si>
    <t>Despesa Total Elegivel [Medidas a).iii)]</t>
  </si>
  <si>
    <t>[kW]</t>
  </si>
  <si>
    <t>Valor estimado de Investimento</t>
  </si>
  <si>
    <t>Despesa Total Elegivel Corrigida</t>
  </si>
  <si>
    <t>Coletor adicional</t>
  </si>
  <si>
    <t>Capacidade adicional do depósito</t>
  </si>
  <si>
    <t>N.º coletores/ N.º adicional de depósitos de 500 litros</t>
  </si>
  <si>
    <t>[n.º]</t>
  </si>
  <si>
    <t xml:space="preserve">Sistema solar de circulação forçada (kit), depósito 500 l, acessórios e tubagem, instalação, testes e transportes </t>
  </si>
  <si>
    <t>[€/N.º]</t>
  </si>
  <si>
    <t>b).i) Instalação de painéis solares térmicos para produção de água quente sanitária e climatização</t>
  </si>
  <si>
    <t>b).ii) Instalação de sistemas de produção de energia para autoconsumo a partir de fontes de energia renovável</t>
  </si>
  <si>
    <t>Medidas b) i)</t>
  </si>
  <si>
    <t>Medidas b) ii)</t>
  </si>
  <si>
    <t>[€/kW]</t>
  </si>
  <si>
    <t>Despesa Total Elegivel [Medidas b).ii)]</t>
  </si>
  <si>
    <t>Despesa Total Elegivel [Medidas b).i)]</t>
  </si>
  <si>
    <t>Despesa Total Elegivel [Medidas a).v)]</t>
  </si>
  <si>
    <t>Despesa Total Elegivel [Medidas a).iv)]</t>
  </si>
  <si>
    <t>Instalação de luminárias LED nos espaços exteriores incluindo montagem</t>
  </si>
  <si>
    <t>Até 75 litros</t>
  </si>
  <si>
    <t>Valor estimado de Investimento (sem IVA)
[€]</t>
  </si>
  <si>
    <t>Custo Padrão (sem IVA)</t>
  </si>
  <si>
    <t>IVA associado (se despesa elegivel)</t>
  </si>
  <si>
    <t>Iva total (se despesa elegivel)</t>
  </si>
  <si>
    <t>Medidas não identificadas na tabela dos custos - padrão por tecnologia (DGEG)</t>
  </si>
  <si>
    <t>Despesa Total Elegivel corrigida [Medida b).ii)] - Máx 30% Despesa Elegivel Operação</t>
  </si>
  <si>
    <t>Despesa Total Elegivel (Medida c)</t>
  </si>
  <si>
    <t>7. Medidas b) i)</t>
  </si>
  <si>
    <t>7. Medidas b) ii)</t>
  </si>
  <si>
    <t>8. Medidas c)</t>
  </si>
  <si>
    <t>e adicionalmente por 2 folhas com valores a ter em conta no preenchimentos das folhas 2 a 8:</t>
  </si>
  <si>
    <t>11. Valores-Padrão</t>
  </si>
  <si>
    <t>12. Fatores de Conversão</t>
  </si>
  <si>
    <t>Folha "Valores-Padrão"</t>
  </si>
  <si>
    <t xml:space="preserve">- Para efeitos de aplicação de custos-padrão de tecnologias e superficies (quando aplicavel), bem como do tempo de vida util dos equipamentos, devem ser considerados os valores identificados nesta folha. </t>
  </si>
  <si>
    <t>- Para as soluções técnicas não identificadas nesta folha, devem assumir-se os tempos de vida util das soluções técnicas equiparadas.</t>
  </si>
  <si>
    <t>Folha "Fatores de Conversão"</t>
  </si>
  <si>
    <t>- Preenchidas tendo em conta se as medidas candidatas são enquadraveis em "Medidas identificadas na tabela dos custos - padrão por tecnologia (DGEG)" ou em "Restantes medidas não identificadas na tabela dos custos - padrão por tecnologia (DGEG)"</t>
  </si>
  <si>
    <t>Às folhas 7 e 8, devem ser:</t>
  </si>
  <si>
    <t>- Um projeto que apresente apenas o preenchimento das folhas 7 e/ou 8 não é elegivel</t>
  </si>
  <si>
    <t>-Adicionados os custos totais de  reinvestimento por substituição (se aplicável) apurados nas folhas de medidas 2 a 7 nos anos em que ocorre(m) tais reinvestimentos</t>
  </si>
  <si>
    <t>São de preenchimento obrigatório:</t>
  </si>
  <si>
    <t>- As folhas 1., 9. e 10.</t>
  </si>
  <si>
    <t>São de preenchimento facultativo,  conforme as tipologias de operação a que o beneficiário se pretende candidatar:</t>
  </si>
  <si>
    <t>-As folhas 2 a 8.</t>
  </si>
  <si>
    <r>
      <t xml:space="preserve">- Preenchidas </t>
    </r>
    <r>
      <rPr>
        <u/>
        <sz val="10"/>
        <color theme="1"/>
        <rFont val="Arial"/>
        <family val="2"/>
      </rPr>
      <t xml:space="preserve">em complemento </t>
    </r>
    <r>
      <rPr>
        <sz val="10"/>
        <color theme="1"/>
        <rFont val="Arial"/>
        <family val="2"/>
      </rPr>
      <t>às tipologias de operação identificadas nas folhas 2 a 6.</t>
    </r>
  </si>
  <si>
    <r>
      <rPr>
        <b/>
        <sz val="10"/>
        <rFont val="Arial"/>
        <family val="2"/>
      </rPr>
      <t>Antes de submeter a sua candidatura no Balcão Único 2020, verifique se anexou todos os ficheiros solicitados,</t>
    </r>
    <r>
      <rPr>
        <b/>
        <sz val="10"/>
        <color rgb="FF0070C0"/>
        <rFont val="Arial"/>
        <family val="2"/>
      </rPr>
      <t xml:space="preserve"> sem os quais a candidatura não poderá ser aprovada!</t>
    </r>
  </si>
  <si>
    <t xml:space="preserve">Folha 1. </t>
  </si>
  <si>
    <t>Folha 2 a 7</t>
  </si>
  <si>
    <t>Folha 8</t>
  </si>
  <si>
    <t>Folha "VAL Global até 25 anos"</t>
  </si>
  <si>
    <t>Folha "Poupanças Totais"</t>
  </si>
  <si>
    <t>Campos para preenchimento e considerações de cada folha:</t>
  </si>
  <si>
    <t>À folha 10. "VAL Global até 25 anos", devem ser:</t>
  </si>
  <si>
    <t>Total (até 35 anos)</t>
  </si>
  <si>
    <t xml:space="preserve">Custo Reinvestimento total/ano
</t>
  </si>
  <si>
    <t>tep/kWh</t>
  </si>
  <si>
    <t>Fator de conversão Energia Primária</t>
  </si>
  <si>
    <r>
      <t>Fator de conversão Emissões CO</t>
    </r>
    <r>
      <rPr>
        <b/>
        <vertAlign val="subscript"/>
        <sz val="9"/>
        <color theme="1"/>
        <rFont val="Calibri"/>
        <family val="2"/>
        <scheme val="minor"/>
      </rPr>
      <t>2</t>
    </r>
  </si>
  <si>
    <r>
      <t>[kgCO</t>
    </r>
    <r>
      <rPr>
        <b/>
        <vertAlign val="sub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/KWh]</t>
    </r>
  </si>
  <si>
    <t>Sistema solar de circulação forçada (peças)</t>
  </si>
  <si>
    <t xml:space="preserve"> Depósito 500 litros</t>
  </si>
  <si>
    <t>Sistema solar de circulação forçada (peças): número adicional de depósitos para além do inicial (inclui vasos de expansão e grupo de circulação)</t>
  </si>
  <si>
    <t>Classe Energética Final após a implementação das medidas de melhoria identificadas</t>
  </si>
  <si>
    <t>Classes de desempenho energético</t>
  </si>
  <si>
    <t>Custo unitário da energia</t>
  </si>
  <si>
    <t>Redução de energia primaria total</t>
  </si>
  <si>
    <t>Redução das emissões de CO2 total</t>
  </si>
  <si>
    <t>Poupanças €/ano</t>
  </si>
  <si>
    <t>Poupanças kWh/ano</t>
  </si>
  <si>
    <r>
      <t xml:space="preserve">Total Despesas Elegiveis
</t>
    </r>
    <r>
      <rPr>
        <b/>
        <i/>
        <sz val="10"/>
        <color theme="1"/>
        <rFont val="Calibri"/>
        <family val="2"/>
        <scheme val="minor"/>
      </rPr>
      <t>(medidas a), b) e c))</t>
    </r>
  </si>
  <si>
    <t>Investimento Total Elegivel 
(I.T.E)</t>
  </si>
  <si>
    <t>(versão 0)</t>
  </si>
  <si>
    <r>
      <t xml:space="preserve">Não altere a estrutura deste instrumento de trabalho: </t>
    </r>
    <r>
      <rPr>
        <b/>
        <sz val="10"/>
        <color rgb="FF0070C0"/>
        <rFont val="Arial"/>
        <family val="2"/>
      </rPr>
      <t xml:space="preserve">não elimine folhas nem altere a formatação dos campos destinados ao preenchimento do beneficiário.  </t>
    </r>
  </si>
  <si>
    <r>
      <t xml:space="preserve">- Para efeitos de conversão de unidades de energia para "tep" e "kgCO2", a utilizar nas folhas 2 a 7, devem ser considerados os fatores de conversão identificados nesta folha. </t>
    </r>
    <r>
      <rPr>
        <u/>
        <sz val="10"/>
        <color theme="1"/>
        <rFont val="Arial"/>
        <family val="2"/>
      </rPr>
      <t>No caso de uma medida permitir a redução do consumo em mais do que uma fonte energética, estando em causa fatores de conversão diferentes, deve na respetiva folha onde se insere essa medida duplicar a mesma, inserindo nesta apenas os valores respetivos à redução energetica e respetiva conversão para teps e kgCO2.</t>
    </r>
  </si>
  <si>
    <t xml:space="preserve">Vida útil das medidas </t>
  </si>
  <si>
    <r>
      <t xml:space="preserve">O Projeto gera beneficios financeiros liquidos positivos num periodo máximo de 25 anos?
</t>
    </r>
    <r>
      <rPr>
        <b/>
        <i/>
        <sz val="10"/>
        <color theme="1"/>
        <rFont val="Calibri"/>
        <family val="2"/>
        <scheme val="minor"/>
      </rPr>
      <t>(de acordo com o resultado da folha "VAL Global até 25 anos")</t>
    </r>
  </si>
  <si>
    <r>
      <t xml:space="preserve">Valor Apoio a atribuir
</t>
    </r>
    <r>
      <rPr>
        <b/>
        <i/>
        <sz val="10"/>
        <color theme="1"/>
        <rFont val="Calibri"/>
        <family val="2"/>
        <scheme val="minor"/>
      </rPr>
      <t>(95% do I.T.E, até ao máx. de 5M€)</t>
    </r>
  </si>
  <si>
    <r>
      <t xml:space="preserve">Nº anos necessario para reembolso do apoio a atribuir
</t>
    </r>
    <r>
      <rPr>
        <b/>
        <i/>
        <sz val="10"/>
        <color theme="1"/>
        <rFont val="Calibri"/>
        <family val="2"/>
        <scheme val="minor"/>
      </rPr>
      <t>(pelo menos 70% poupança)</t>
    </r>
  </si>
  <si>
    <t>Poupanças Não Atualizadas para periodo temporal máximo de 25 anos</t>
  </si>
  <si>
    <t>Reembolso mín (70% das poupanças medias anuais para o periodo de analise financeira)</t>
  </si>
  <si>
    <r>
      <t xml:space="preserve">Outras Despesas Elegiveis 
</t>
    </r>
    <r>
      <rPr>
        <b/>
        <i/>
        <sz val="10"/>
        <color theme="1"/>
        <rFont val="Calibri"/>
        <family val="2"/>
        <scheme val="minor"/>
      </rPr>
      <t>(caso aplicável)</t>
    </r>
  </si>
  <si>
    <r>
      <t xml:space="preserve">Período da análise financeira do projeto
</t>
    </r>
    <r>
      <rPr>
        <b/>
        <i/>
        <sz val="10"/>
        <color theme="1"/>
        <rFont val="Calibri"/>
        <family val="2"/>
        <scheme val="minor"/>
      </rPr>
      <t>(até ao máx. de 25 anos)</t>
    </r>
  </si>
  <si>
    <r>
      <t xml:space="preserve">Poupança média anual
</t>
    </r>
    <r>
      <rPr>
        <b/>
        <i/>
        <sz val="10"/>
        <color theme="1"/>
        <rFont val="Calibri"/>
        <family val="2"/>
        <scheme val="minor"/>
      </rPr>
      <t>(para o periodo de analise financeira anterior)</t>
    </r>
  </si>
  <si>
    <t>Valor de Apoio a atribuir e elegibilidade do projeto:</t>
  </si>
  <si>
    <t>Apuramento da poupança média anual:</t>
  </si>
  <si>
    <t xml:space="preserve">Apuramento do valor de reembolso semestral e respetiva % de poupança equivalente: </t>
  </si>
  <si>
    <t>% da Poupança média anual</t>
  </si>
  <si>
    <t>Valor de reembolso ajustado 
(para o Nº anos calculado anteriormente)</t>
  </si>
  <si>
    <t>Anual</t>
  </si>
  <si>
    <t>1º a penultimo reembolso</t>
  </si>
  <si>
    <t>Último reembolso</t>
  </si>
  <si>
    <t>Nº Reembolsos
(base semestral)</t>
  </si>
  <si>
    <t>Plano de Reembolsos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</si>
</sst>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&quot;€&quot;_-;\-* #,##0\ &quot;€&quot;_-;_-* &quot;-&quot;??\ &quot;€&quot;_-;_-@_-"/>
    <numFmt numFmtId="166" formatCode="_-[$€-2]\ * #,##0.00_-;\-[$€-2]\ * #,##0.00_-;_-[$€-2]\ * &quot;-&quot;??_-;_-@_-"/>
    <numFmt numFmtId="167" formatCode="#,##0.00\ &quot;€&quot;"/>
    <numFmt numFmtId="168" formatCode="#,##0_ ;\-#,##0\ "/>
    <numFmt numFmtId="169" formatCode="#,##0.0"/>
  </numFmts>
  <fonts count="4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8"/>
      <name val="Calibri"/>
      <family val="2"/>
    </font>
    <font>
      <sz val="11"/>
      <color theme="8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color rgb="FFFFFFFF"/>
      <name val="Calibri"/>
      <family val="2"/>
      <scheme val="minor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b/>
      <vertAlign val="subscript"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9"/>
      <name val="Arial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0" fillId="0" borderId="0" xfId="0" applyAlignment="1"/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1" xfId="0" applyFill="1" applyBorder="1" applyAlignment="1"/>
    <xf numFmtId="0" fontId="8" fillId="2" borderId="6" xfId="0" applyFont="1" applyFill="1" applyBorder="1" applyAlignment="1"/>
    <xf numFmtId="0" fontId="8" fillId="2" borderId="0" xfId="0" applyFont="1" applyFill="1" applyBorder="1" applyAlignment="1"/>
    <xf numFmtId="0" fontId="0" fillId="2" borderId="2" xfId="0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1" fontId="0" fillId="4" borderId="11" xfId="0" applyNumberFormat="1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0" fillId="0" borderId="0" xfId="0" applyBorder="1" applyAlignment="1"/>
    <xf numFmtId="0" fontId="8" fillId="2" borderId="15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4" fontId="8" fillId="2" borderId="0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 wrapText="1"/>
    </xf>
    <xf numFmtId="0" fontId="0" fillId="2" borderId="0" xfId="0" applyFill="1" applyBorder="1" applyAlignment="1"/>
    <xf numFmtId="2" fontId="13" fillId="2" borderId="26" xfId="0" applyNumberFormat="1" applyFont="1" applyFill="1" applyBorder="1" applyAlignment="1"/>
    <xf numFmtId="0" fontId="12" fillId="9" borderId="9" xfId="0" applyFont="1" applyFill="1" applyBorder="1" applyAlignment="1">
      <alignment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vertical="center" wrapText="1"/>
    </xf>
    <xf numFmtId="0" fontId="12" fillId="10" borderId="9" xfId="0" applyFont="1" applyFill="1" applyBorder="1" applyAlignment="1">
      <alignment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12" fillId="11" borderId="27" xfId="0" applyFont="1" applyFill="1" applyBorder="1" applyAlignment="1">
      <alignment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2" fillId="11" borderId="9" xfId="0" applyFont="1" applyFill="1" applyBorder="1" applyAlignment="1">
      <alignment vertical="center" wrapText="1"/>
    </xf>
    <xf numFmtId="0" fontId="12" fillId="11" borderId="9" xfId="0" applyFont="1" applyFill="1" applyBorder="1" applyAlignment="1">
      <alignment horizontal="center" vertical="center" wrapText="1"/>
    </xf>
    <xf numFmtId="0" fontId="12" fillId="12" borderId="9" xfId="0" applyFont="1" applyFill="1" applyBorder="1" applyAlignment="1">
      <alignment vertical="center" wrapText="1"/>
    </xf>
    <xf numFmtId="0" fontId="12" fillId="12" borderId="9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5" xfId="0" applyFont="1" applyBorder="1" applyAlignment="1"/>
    <xf numFmtId="0" fontId="0" fillId="2" borderId="2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44" fontId="8" fillId="2" borderId="15" xfId="0" applyNumberFormat="1" applyFont="1" applyFill="1" applyBorder="1" applyAlignment="1"/>
    <xf numFmtId="0" fontId="8" fillId="2" borderId="0" xfId="0" applyFont="1" applyFill="1" applyBorder="1" applyAlignment="1">
      <alignment horizontal="left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/>
    <xf numFmtId="0" fontId="0" fillId="4" borderId="32" xfId="0" applyFill="1" applyBorder="1" applyAlignment="1">
      <alignment horizontal="center" wrapText="1"/>
    </xf>
    <xf numFmtId="0" fontId="0" fillId="2" borderId="31" xfId="0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167" fontId="6" fillId="14" borderId="3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 vertical="center" wrapText="1"/>
    </xf>
    <xf numFmtId="167" fontId="0" fillId="0" borderId="0" xfId="0" applyNumberFormat="1" applyFont="1" applyBorder="1" applyAlignment="1">
      <alignment horizontal="right"/>
    </xf>
    <xf numFmtId="167" fontId="0" fillId="2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2" borderId="0" xfId="0" applyNumberFormat="1" applyFon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/>
    <xf numFmtId="0" fontId="12" fillId="9" borderId="15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0" fontId="8" fillId="0" borderId="0" xfId="0" applyFont="1" applyBorder="1"/>
    <xf numFmtId="0" fontId="0" fillId="0" borderId="0" xfId="0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21" xfId="0" applyBorder="1" applyAlignment="1"/>
    <xf numFmtId="0" fontId="0" fillId="0" borderId="1" xfId="0" applyBorder="1" applyAlignment="1"/>
    <xf numFmtId="0" fontId="0" fillId="0" borderId="15" xfId="0" applyBorder="1" applyAlignment="1"/>
    <xf numFmtId="0" fontId="0" fillId="0" borderId="2" xfId="0" applyBorder="1" applyAlignment="1"/>
    <xf numFmtId="0" fontId="18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44" fontId="18" fillId="0" borderId="0" xfId="0" applyNumberFormat="1" applyFont="1" applyAlignment="1">
      <alignment vertical="center"/>
    </xf>
    <xf numFmtId="0" fontId="19" fillId="0" borderId="3" xfId="0" applyFont="1" applyFill="1" applyBorder="1" applyAlignment="1">
      <alignment horizontal="right" vertical="center"/>
    </xf>
    <xf numFmtId="44" fontId="18" fillId="0" borderId="3" xfId="1" applyFont="1" applyFill="1" applyBorder="1" applyAlignment="1"/>
    <xf numFmtId="3" fontId="18" fillId="0" borderId="0" xfId="0" applyNumberFormat="1" applyFont="1" applyFill="1" applyBorder="1" applyAlignment="1"/>
    <xf numFmtId="10" fontId="18" fillId="0" borderId="3" xfId="2" applyNumberFormat="1" applyFont="1" applyFill="1" applyBorder="1" applyAlignment="1"/>
    <xf numFmtId="3" fontId="18" fillId="0" borderId="3" xfId="0" applyNumberFormat="1" applyFont="1" applyFill="1" applyBorder="1" applyAlignment="1"/>
    <xf numFmtId="10" fontId="18" fillId="0" borderId="0" xfId="0" applyNumberFormat="1" applyFont="1" applyFill="1" applyBorder="1" applyAlignment="1">
      <alignment horizontal="center" vertical="center"/>
    </xf>
    <xf numFmtId="164" fontId="18" fillId="0" borderId="0" xfId="2" applyNumberFormat="1" applyFont="1" applyFill="1" applyBorder="1" applyAlignment="1">
      <alignment vertical="center"/>
    </xf>
    <xf numFmtId="9" fontId="18" fillId="0" borderId="0" xfId="0" applyNumberFormat="1" applyFont="1" applyFill="1" applyBorder="1" applyAlignment="1">
      <alignment horizontal="center" vertical="center"/>
    </xf>
    <xf numFmtId="164" fontId="18" fillId="0" borderId="0" xfId="2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9" fillId="15" borderId="4" xfId="0" applyFont="1" applyFill="1" applyBorder="1" applyAlignment="1">
      <alignment horizontal="center" vertical="center" wrapText="1"/>
    </xf>
    <xf numFmtId="0" fontId="19" fillId="15" borderId="16" xfId="0" applyFont="1" applyFill="1" applyBorder="1" applyAlignment="1">
      <alignment horizontal="center" vertical="center" wrapText="1"/>
    </xf>
    <xf numFmtId="0" fontId="19" fillId="15" borderId="26" xfId="0" applyFont="1" applyFill="1" applyBorder="1" applyAlignment="1">
      <alignment horizontal="center" vertical="center" wrapText="1"/>
    </xf>
    <xf numFmtId="0" fontId="19" fillId="15" borderId="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15" borderId="31" xfId="0" applyFont="1" applyFill="1" applyBorder="1" applyAlignment="1">
      <alignment horizontal="center" vertical="center"/>
    </xf>
    <xf numFmtId="165" fontId="18" fillId="2" borderId="11" xfId="0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9" fillId="15" borderId="33" xfId="0" applyFont="1" applyFill="1" applyBorder="1" applyAlignment="1">
      <alignment horizontal="center" vertical="center"/>
    </xf>
    <xf numFmtId="2" fontId="18" fillId="2" borderId="3" xfId="0" applyNumberFormat="1" applyFont="1" applyFill="1" applyBorder="1" applyAlignment="1">
      <alignment horizontal="center" vertical="center"/>
    </xf>
    <xf numFmtId="164" fontId="18" fillId="2" borderId="13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11" fillId="6" borderId="26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2" fillId="9" borderId="35" xfId="0" applyFont="1" applyFill="1" applyBorder="1" applyAlignment="1">
      <alignment horizontal="center" vertical="center" wrapText="1"/>
    </xf>
    <xf numFmtId="0" fontId="12" fillId="9" borderId="22" xfId="0" applyFont="1" applyFill="1" applyBorder="1" applyAlignment="1">
      <alignment horizontal="center" vertical="center" wrapText="1"/>
    </xf>
    <xf numFmtId="0" fontId="12" fillId="11" borderId="17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22" fillId="9" borderId="35" xfId="0" applyFont="1" applyFill="1" applyBorder="1" applyAlignment="1">
      <alignment horizontal="center" vertical="center" wrapText="1"/>
    </xf>
    <xf numFmtId="0" fontId="14" fillId="0" borderId="0" xfId="0" applyFont="1"/>
    <xf numFmtId="0" fontId="9" fillId="0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1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6" fillId="1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167" fontId="6" fillId="5" borderId="22" xfId="1" applyNumberFormat="1" applyFont="1" applyFill="1" applyBorder="1" applyAlignment="1">
      <alignment horizontal="center" vertical="center"/>
    </xf>
    <xf numFmtId="167" fontId="6" fillId="5" borderId="26" xfId="1" applyNumberFormat="1" applyFont="1" applyFill="1" applyBorder="1" applyAlignment="1">
      <alignment horizontal="center" vertical="center"/>
    </xf>
    <xf numFmtId="167" fontId="0" fillId="13" borderId="30" xfId="0" applyNumberFormat="1" applyFill="1" applyBorder="1" applyAlignment="1">
      <alignment horizontal="center" vertical="center"/>
    </xf>
    <xf numFmtId="167" fontId="0" fillId="3" borderId="7" xfId="0" applyNumberFormat="1" applyFill="1" applyBorder="1" applyAlignment="1"/>
    <xf numFmtId="167" fontId="0" fillId="2" borderId="26" xfId="0" applyNumberFormat="1" applyFill="1" applyBorder="1" applyAlignment="1"/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167" fontId="10" fillId="2" borderId="31" xfId="0" applyNumberFormat="1" applyFont="1" applyFill="1" applyBorder="1" applyAlignment="1"/>
    <xf numFmtId="167" fontId="0" fillId="3" borderId="7" xfId="0" quotePrefix="1" applyNumberFormat="1" applyFill="1" applyBorder="1" applyAlignment="1"/>
    <xf numFmtId="167" fontId="10" fillId="2" borderId="6" xfId="0" applyNumberFormat="1" applyFont="1" applyFill="1" applyBorder="1" applyAlignment="1"/>
    <xf numFmtId="167" fontId="8" fillId="2" borderId="26" xfId="0" applyNumberFormat="1" applyFont="1" applyFill="1" applyBorder="1" applyAlignment="1"/>
    <xf numFmtId="167" fontId="14" fillId="2" borderId="26" xfId="0" applyNumberFormat="1" applyFont="1" applyFill="1" applyBorder="1" applyAlignment="1"/>
    <xf numFmtId="167" fontId="18" fillId="2" borderId="23" xfId="1" applyNumberFormat="1" applyFont="1" applyFill="1" applyBorder="1" applyAlignment="1">
      <alignment horizontal="center" vertical="center"/>
    </xf>
    <xf numFmtId="167" fontId="18" fillId="2" borderId="11" xfId="1" applyNumberFormat="1" applyFont="1" applyFill="1" applyBorder="1" applyAlignment="1">
      <alignment horizontal="center" vertical="center"/>
    </xf>
    <xf numFmtId="167" fontId="18" fillId="2" borderId="3" xfId="1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7" fontId="6" fillId="0" borderId="26" xfId="1" applyNumberFormat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167" fontId="6" fillId="0" borderId="0" xfId="1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6" fillId="1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6" fillId="1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3" fontId="0" fillId="5" borderId="22" xfId="4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7" fontId="0" fillId="3" borderId="26" xfId="0" applyNumberFormat="1" applyFill="1" applyBorder="1" applyAlignment="1"/>
    <xf numFmtId="0" fontId="9" fillId="0" borderId="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5" borderId="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67" fontId="6" fillId="17" borderId="3" xfId="1" applyNumberFormat="1" applyFont="1" applyFill="1" applyBorder="1" applyAlignment="1">
      <alignment horizontal="center" vertical="center"/>
    </xf>
    <xf numFmtId="164" fontId="0" fillId="17" borderId="3" xfId="2" applyNumberFormat="1" applyFont="1" applyFill="1" applyBorder="1" applyAlignment="1">
      <alignment horizontal="center" vertical="center"/>
    </xf>
    <xf numFmtId="167" fontId="6" fillId="17" borderId="10" xfId="1" applyNumberFormat="1" applyFont="1" applyFill="1" applyBorder="1" applyAlignment="1">
      <alignment horizontal="center" vertical="center"/>
    </xf>
    <xf numFmtId="164" fontId="0" fillId="17" borderId="14" xfId="2" applyNumberFormat="1" applyFont="1" applyFill="1" applyBorder="1" applyAlignment="1">
      <alignment horizontal="center" vertical="center"/>
    </xf>
    <xf numFmtId="167" fontId="0" fillId="17" borderId="3" xfId="0" applyNumberFormat="1" applyFill="1" applyBorder="1" applyAlignment="1">
      <alignment horizontal="center" vertical="center"/>
    </xf>
    <xf numFmtId="1" fontId="0" fillId="17" borderId="13" xfId="0" applyNumberFormat="1" applyFill="1" applyBorder="1" applyAlignment="1">
      <alignment horizontal="center" vertical="center"/>
    </xf>
    <xf numFmtId="167" fontId="0" fillId="0" borderId="0" xfId="0" applyNumberFormat="1" applyBorder="1"/>
    <xf numFmtId="44" fontId="0" fillId="0" borderId="0" xfId="0" applyNumberFormat="1" applyAlignment="1"/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0" fillId="4" borderId="26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44" fontId="0" fillId="0" borderId="0" xfId="0" applyNumberFormat="1" applyBorder="1" applyAlignment="1"/>
    <xf numFmtId="44" fontId="0" fillId="0" borderId="15" xfId="0" applyNumberFormat="1" applyBorder="1" applyAlignment="1"/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4" fontId="6" fillId="5" borderId="26" xfId="1" applyNumberFormat="1" applyFont="1" applyFill="1" applyBorder="1" applyAlignment="1">
      <alignment horizontal="center" vertical="center"/>
    </xf>
    <xf numFmtId="4" fontId="0" fillId="17" borderId="3" xfId="0" applyNumberFormat="1" applyFill="1" applyBorder="1" applyAlignment="1">
      <alignment horizontal="center" vertical="center"/>
    </xf>
    <xf numFmtId="0" fontId="28" fillId="17" borderId="10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167" fontId="0" fillId="17" borderId="20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67" fontId="6" fillId="0" borderId="40" xfId="1" applyNumberFormat="1" applyFont="1" applyFill="1" applyBorder="1" applyAlignment="1">
      <alignment horizontal="center" vertical="center"/>
    </xf>
    <xf numFmtId="167" fontId="0" fillId="0" borderId="49" xfId="0" applyNumberFormat="1" applyFill="1" applyBorder="1" applyAlignment="1">
      <alignment horizontal="center" vertical="center"/>
    </xf>
    <xf numFmtId="167" fontId="6" fillId="0" borderId="51" xfId="1" applyNumberFormat="1" applyFont="1" applyFill="1" applyBorder="1" applyAlignment="1">
      <alignment horizontal="center" vertical="center"/>
    </xf>
    <xf numFmtId="167" fontId="0" fillId="0" borderId="52" xfId="0" applyNumberFormat="1" applyFill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0" fontId="9" fillId="17" borderId="12" xfId="0" applyFont="1" applyFill="1" applyBorder="1" applyAlignment="1">
      <alignment horizontal="center" vertical="center" wrapText="1"/>
    </xf>
    <xf numFmtId="0" fontId="9" fillId="17" borderId="45" xfId="0" applyFont="1" applyFill="1" applyBorder="1" applyAlignment="1">
      <alignment horizontal="center" vertical="center" wrapText="1"/>
    </xf>
    <xf numFmtId="1" fontId="0" fillId="17" borderId="53" xfId="0" applyNumberFormat="1" applyFill="1" applyBorder="1" applyAlignment="1">
      <alignment horizontal="center" vertical="center"/>
    </xf>
    <xf numFmtId="1" fontId="0" fillId="17" borderId="25" xfId="0" applyNumberForma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4" fontId="0" fillId="17" borderId="10" xfId="0" applyNumberFormat="1" applyFill="1" applyBorder="1" applyAlignment="1">
      <alignment horizontal="center" vertical="center"/>
    </xf>
    <xf numFmtId="2" fontId="6" fillId="5" borderId="26" xfId="1" applyNumberFormat="1" applyFont="1" applyFill="1" applyBorder="1" applyAlignment="1">
      <alignment horizontal="center" vertical="center"/>
    </xf>
    <xf numFmtId="3" fontId="6" fillId="5" borderId="26" xfId="1" applyNumberFormat="1" applyFont="1" applyFill="1" applyBorder="1" applyAlignment="1">
      <alignment horizontal="center" vertical="center"/>
    </xf>
    <xf numFmtId="167" fontId="10" fillId="2" borderId="26" xfId="0" applyNumberFormat="1" applyFont="1" applyFill="1" applyBorder="1" applyAlignment="1"/>
    <xf numFmtId="1" fontId="6" fillId="17" borderId="3" xfId="1" applyNumberFormat="1" applyFont="1" applyFill="1" applyBorder="1" applyAlignment="1">
      <alignment horizontal="center" vertical="center"/>
    </xf>
    <xf numFmtId="1" fontId="6" fillId="17" borderId="14" xfId="1" applyNumberFormat="1" applyFont="1" applyFill="1" applyBorder="1" applyAlignment="1">
      <alignment horizontal="center" vertical="center"/>
    </xf>
    <xf numFmtId="167" fontId="6" fillId="18" borderId="26" xfId="1" applyNumberFormat="1" applyFont="1" applyFill="1" applyBorder="1" applyAlignment="1">
      <alignment horizontal="center" vertical="center"/>
    </xf>
    <xf numFmtId="0" fontId="0" fillId="17" borderId="3" xfId="0" applyFill="1" applyBorder="1" applyAlignment="1">
      <alignment horizontal="left" vertical="center"/>
    </xf>
    <xf numFmtId="0" fontId="0" fillId="0" borderId="55" xfId="0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167" fontId="6" fillId="17" borderId="54" xfId="1" applyNumberFormat="1" applyFont="1" applyFill="1" applyBorder="1" applyAlignment="1">
      <alignment horizontal="center" vertical="center"/>
    </xf>
    <xf numFmtId="164" fontId="0" fillId="17" borderId="54" xfId="2" applyNumberFormat="1" applyFont="1" applyFill="1" applyBorder="1" applyAlignment="1">
      <alignment horizontal="center" vertical="center"/>
    </xf>
    <xf numFmtId="4" fontId="0" fillId="17" borderId="54" xfId="0" applyNumberForma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0" fillId="17" borderId="54" xfId="0" applyFill="1" applyBorder="1" applyAlignment="1">
      <alignment horizontal="left" vertical="center"/>
    </xf>
    <xf numFmtId="1" fontId="6" fillId="17" borderId="54" xfId="1" applyNumberFormat="1" applyFont="1" applyFill="1" applyBorder="1" applyAlignment="1">
      <alignment horizontal="center" vertical="center"/>
    </xf>
    <xf numFmtId="1" fontId="0" fillId="17" borderId="56" xfId="0" applyNumberFormat="1" applyFill="1" applyBorder="1" applyAlignment="1">
      <alignment horizontal="center" vertical="center"/>
    </xf>
    <xf numFmtId="167" fontId="0" fillId="17" borderId="10" xfId="0" applyNumberFormat="1" applyFill="1" applyBorder="1" applyAlignment="1">
      <alignment horizontal="center" vertical="center"/>
    </xf>
    <xf numFmtId="167" fontId="6" fillId="20" borderId="54" xfId="1" applyNumberFormat="1" applyFont="1" applyFill="1" applyBorder="1" applyAlignment="1">
      <alignment horizontal="center" vertical="center"/>
    </xf>
    <xf numFmtId="167" fontId="0" fillId="20" borderId="10" xfId="0" applyNumberFormat="1" applyFill="1" applyBorder="1" applyAlignment="1">
      <alignment horizontal="center" vertical="center"/>
    </xf>
    <xf numFmtId="1" fontId="0" fillId="20" borderId="53" xfId="0" applyNumberFormat="1" applyFill="1" applyBorder="1" applyAlignment="1">
      <alignment horizontal="center" vertical="center"/>
    </xf>
    <xf numFmtId="1" fontId="0" fillId="20" borderId="57" xfId="0" applyNumberFormat="1" applyFill="1" applyBorder="1" applyAlignment="1">
      <alignment horizontal="center" vertical="center"/>
    </xf>
    <xf numFmtId="1" fontId="0" fillId="17" borderId="57" xfId="0" applyNumberFormat="1" applyFill="1" applyBorder="1" applyAlignment="1">
      <alignment horizontal="center" vertical="center"/>
    </xf>
    <xf numFmtId="2" fontId="6" fillId="17" borderId="3" xfId="4" applyNumberFormat="1" applyFont="1" applyFill="1" applyBorder="1" applyAlignment="1">
      <alignment horizontal="center" vertical="center"/>
    </xf>
    <xf numFmtId="2" fontId="6" fillId="17" borderId="3" xfId="3" applyNumberFormat="1" applyFont="1" applyFill="1" applyBorder="1" applyAlignment="1">
      <alignment horizontal="center" vertical="center"/>
    </xf>
    <xf numFmtId="2" fontId="6" fillId="17" borderId="14" xfId="3" applyNumberFormat="1" applyFont="1" applyFill="1" applyBorder="1" applyAlignment="1">
      <alignment horizontal="center" vertical="center"/>
    </xf>
    <xf numFmtId="2" fontId="0" fillId="17" borderId="3" xfId="0" applyNumberFormat="1" applyFill="1" applyBorder="1" applyAlignment="1">
      <alignment horizontal="center" vertical="center"/>
    </xf>
    <xf numFmtId="2" fontId="0" fillId="17" borderId="10" xfId="0" applyNumberFormat="1" applyFill="1" applyBorder="1" applyAlignment="1">
      <alignment horizontal="center" vertical="center"/>
    </xf>
    <xf numFmtId="167" fontId="0" fillId="13" borderId="26" xfId="0" applyNumberFormat="1" applyFill="1" applyBorder="1" applyAlignment="1">
      <alignment horizontal="center" vertical="center"/>
    </xf>
    <xf numFmtId="167" fontId="18" fillId="0" borderId="0" xfId="1" applyNumberFormat="1" applyFont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/>
    </xf>
    <xf numFmtId="2" fontId="0" fillId="17" borderId="14" xfId="0" applyNumberFormat="1" applyFill="1" applyBorder="1" applyAlignment="1">
      <alignment horizontal="center" vertical="center"/>
    </xf>
    <xf numFmtId="4" fontId="0" fillId="17" borderId="26" xfId="0" applyNumberFormat="1" applyFill="1" applyBorder="1" applyAlignment="1">
      <alignment horizontal="center" vertical="center"/>
    </xf>
    <xf numFmtId="167" fontId="6" fillId="20" borderId="51" xfId="1" applyNumberFormat="1" applyFont="1" applyFill="1" applyBorder="1" applyAlignment="1">
      <alignment horizontal="center" vertical="center"/>
    </xf>
    <xf numFmtId="167" fontId="6" fillId="20" borderId="50" xfId="1" applyNumberFormat="1" applyFont="1" applyFill="1" applyBorder="1" applyAlignment="1">
      <alignment horizontal="center" vertical="center"/>
    </xf>
    <xf numFmtId="167" fontId="6" fillId="20" borderId="52" xfId="1" applyNumberFormat="1" applyFont="1" applyFill="1" applyBorder="1" applyAlignment="1">
      <alignment horizontal="center" vertical="center"/>
    </xf>
    <xf numFmtId="167" fontId="6" fillId="20" borderId="40" xfId="1" applyNumberFormat="1" applyFont="1" applyFill="1" applyBorder="1" applyAlignment="1">
      <alignment horizontal="center" vertical="center"/>
    </xf>
    <xf numFmtId="167" fontId="6" fillId="20" borderId="0" xfId="1" applyNumberFormat="1" applyFont="1" applyFill="1" applyBorder="1" applyAlignment="1">
      <alignment horizontal="center" vertical="center"/>
    </xf>
    <xf numFmtId="167" fontId="6" fillId="20" borderId="49" xfId="1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17" borderId="10" xfId="0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1" fontId="6" fillId="17" borderId="45" xfId="1" applyNumberFormat="1" applyFont="1" applyFill="1" applyBorder="1" applyAlignment="1">
      <alignment horizontal="center" vertical="center"/>
    </xf>
    <xf numFmtId="167" fontId="0" fillId="20" borderId="45" xfId="0" applyNumberFormat="1" applyFill="1" applyBorder="1" applyAlignment="1">
      <alignment horizontal="center" vertical="center"/>
    </xf>
    <xf numFmtId="44" fontId="6" fillId="0" borderId="6" xfId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/>
    <xf numFmtId="1" fontId="0" fillId="0" borderId="0" xfId="0" applyNumberFormat="1" applyFill="1" applyBorder="1" applyAlignment="1"/>
    <xf numFmtId="44" fontId="0" fillId="0" borderId="0" xfId="0" applyNumberFormat="1" applyFill="1" applyBorder="1" applyAlignment="1"/>
    <xf numFmtId="0" fontId="20" fillId="15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3" fontId="0" fillId="0" borderId="3" xfId="0" applyNumberFormat="1" applyFill="1" applyBorder="1" applyAlignment="1" applyProtection="1">
      <alignment horizontal="center" vertical="center"/>
      <protection locked="0"/>
    </xf>
    <xf numFmtId="167" fontId="6" fillId="0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3" fontId="0" fillId="0" borderId="3" xfId="4" applyNumberFormat="1" applyFont="1" applyBorder="1" applyAlignment="1" applyProtection="1">
      <alignment horizontal="center" vertical="center"/>
      <protection locked="0"/>
    </xf>
    <xf numFmtId="167" fontId="6" fillId="0" borderId="3" xfId="1" applyNumberFormat="1" applyFont="1" applyBorder="1" applyAlignment="1" applyProtection="1">
      <alignment horizontal="center" vertical="center"/>
      <protection locked="0"/>
    </xf>
    <xf numFmtId="167" fontId="6" fillId="0" borderId="10" xfId="1" applyNumberFormat="1" applyFont="1" applyFill="1" applyBorder="1" applyAlignment="1" applyProtection="1">
      <alignment horizontal="center" vertical="center"/>
      <protection locked="0"/>
    </xf>
    <xf numFmtId="167" fontId="6" fillId="0" borderId="18" xfId="1" applyNumberFormat="1" applyFont="1" applyFill="1" applyBorder="1" applyAlignment="1" applyProtection="1">
      <alignment horizontal="center" vertical="center"/>
      <protection locked="0"/>
    </xf>
    <xf numFmtId="167" fontId="6" fillId="0" borderId="14" xfId="1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3" fontId="0" fillId="0" borderId="14" xfId="0" applyNumberFormat="1" applyFill="1" applyBorder="1" applyAlignment="1" applyProtection="1">
      <alignment horizontal="center" vertical="center"/>
      <protection locked="0"/>
    </xf>
    <xf numFmtId="167" fontId="0" fillId="0" borderId="14" xfId="0" applyNumberFormat="1" applyBorder="1" applyAlignment="1" applyProtection="1">
      <alignment horizontal="center" vertical="center"/>
      <protection locked="0"/>
    </xf>
    <xf numFmtId="3" fontId="0" fillId="0" borderId="14" xfId="4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3" fontId="0" fillId="5" borderId="22" xfId="4" applyNumberFormat="1" applyFont="1" applyFill="1" applyBorder="1" applyAlignment="1" applyProtection="1">
      <alignment horizontal="center" vertical="center"/>
    </xf>
    <xf numFmtId="167" fontId="0" fillId="3" borderId="7" xfId="0" applyNumberFormat="1" applyFill="1" applyBorder="1" applyAlignment="1" applyProtection="1">
      <protection locked="0"/>
    </xf>
    <xf numFmtId="167" fontId="0" fillId="3" borderId="39" xfId="0" applyNumberFormat="1" applyFill="1" applyBorder="1" applyAlignment="1" applyProtection="1"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41" fontId="6" fillId="0" borderId="3" xfId="3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41" fontId="6" fillId="0" borderId="14" xfId="3" applyFont="1" applyBorder="1" applyAlignment="1" applyProtection="1">
      <alignment horizontal="center" vertical="center"/>
      <protection locked="0"/>
    </xf>
    <xf numFmtId="2" fontId="6" fillId="0" borderId="3" xfId="3" applyNumberFormat="1" applyFont="1" applyBorder="1" applyAlignment="1" applyProtection="1">
      <alignment horizontal="center" vertical="center"/>
      <protection locked="0"/>
    </xf>
    <xf numFmtId="1" fontId="6" fillId="0" borderId="3" xfId="1" applyNumberFormat="1" applyFont="1" applyFill="1" applyBorder="1" applyAlignment="1" applyProtection="1">
      <alignment horizontal="center" vertical="center"/>
      <protection locked="0"/>
    </xf>
    <xf numFmtId="167" fontId="6" fillId="0" borderId="14" xfId="1" applyNumberFormat="1" applyFont="1" applyFill="1" applyBorder="1" applyAlignment="1" applyProtection="1">
      <alignment horizontal="center" vertical="center"/>
      <protection locked="0"/>
    </xf>
    <xf numFmtId="1" fontId="6" fillId="0" borderId="14" xfId="1" applyNumberFormat="1" applyFont="1" applyFill="1" applyBorder="1" applyAlignment="1" applyProtection="1">
      <alignment horizontal="center" vertical="center"/>
      <protection locked="0"/>
    </xf>
    <xf numFmtId="44" fontId="6" fillId="0" borderId="3" xfId="1" applyFon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 applyProtection="1">
      <alignment horizontal="center" vertical="center"/>
      <protection locked="0"/>
    </xf>
    <xf numFmtId="2" fontId="6" fillId="0" borderId="3" xfId="1" applyNumberFormat="1" applyFon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67" fontId="0" fillId="0" borderId="45" xfId="0" applyNumberFormat="1" applyBorder="1" applyAlignment="1" applyProtection="1">
      <alignment horizontal="center" vertical="center"/>
      <protection locked="0"/>
    </xf>
    <xf numFmtId="167" fontId="6" fillId="0" borderId="54" xfId="1" applyNumberFormat="1" applyFont="1" applyFill="1" applyBorder="1" applyAlignment="1" applyProtection="1">
      <alignment horizontal="center" vertical="center"/>
      <protection locked="0"/>
    </xf>
    <xf numFmtId="167" fontId="6" fillId="0" borderId="20" xfId="1" applyNumberFormat="1" applyFont="1" applyFill="1" applyBorder="1" applyAlignment="1" applyProtection="1">
      <alignment horizontal="center" vertical="center"/>
      <protection locked="0"/>
    </xf>
    <xf numFmtId="167" fontId="6" fillId="0" borderId="54" xfId="1" applyNumberFormat="1" applyFont="1" applyBorder="1" applyAlignment="1" applyProtection="1">
      <alignment horizontal="center" vertical="center"/>
      <protection locked="0"/>
    </xf>
    <xf numFmtId="167" fontId="6" fillId="0" borderId="10" xfId="1" applyNumberFormat="1" applyFont="1" applyBorder="1" applyAlignment="1" applyProtection="1">
      <alignment horizontal="center" vertical="center"/>
      <protection locked="0"/>
    </xf>
    <xf numFmtId="167" fontId="0" fillId="0" borderId="54" xfId="0" applyNumberForma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12" fillId="0" borderId="54" xfId="0" applyFont="1" applyBorder="1" applyAlignment="1" applyProtection="1">
      <alignment horizontal="center" vertical="center" wrapText="1"/>
      <protection locked="0"/>
    </xf>
    <xf numFmtId="3" fontId="0" fillId="0" borderId="54" xfId="0" applyNumberFormat="1" applyBorder="1" applyAlignment="1" applyProtection="1">
      <alignment horizontal="center" vertical="center"/>
      <protection locked="0"/>
    </xf>
    <xf numFmtId="166" fontId="6" fillId="0" borderId="3" xfId="1" applyNumberFormat="1" applyFont="1" applyBorder="1" applyAlignment="1" applyProtection="1">
      <alignment horizontal="center" vertical="center"/>
      <protection locked="0"/>
    </xf>
    <xf numFmtId="166" fontId="6" fillId="0" borderId="14" xfId="1" applyNumberFormat="1" applyFont="1" applyBorder="1" applyAlignment="1" applyProtection="1">
      <alignment horizontal="center" vertical="center"/>
      <protection locked="0"/>
    </xf>
    <xf numFmtId="44" fontId="6" fillId="0" borderId="14" xfId="1" applyFont="1" applyBorder="1" applyAlignment="1" applyProtection="1">
      <alignment horizontal="center" vertical="center"/>
      <protection locked="0"/>
    </xf>
    <xf numFmtId="167" fontId="18" fillId="2" borderId="23" xfId="1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 wrapText="1"/>
    </xf>
    <xf numFmtId="0" fontId="8" fillId="0" borderId="0" xfId="0" applyFont="1"/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3" xfId="2" applyNumberFormat="1" applyFont="1" applyFill="1" applyBorder="1" applyAlignment="1" applyProtection="1">
      <alignment horizontal="center" vertical="center"/>
      <protection locked="0"/>
    </xf>
    <xf numFmtId="0" fontId="0" fillId="0" borderId="14" xfId="2" applyNumberFormat="1" applyFont="1" applyFill="1" applyBorder="1" applyAlignment="1" applyProtection="1">
      <alignment horizontal="center" vertical="center"/>
      <protection locked="0"/>
    </xf>
    <xf numFmtId="0" fontId="0" fillId="0" borderId="54" xfId="0" applyNumberFormat="1" applyFill="1" applyBorder="1" applyAlignment="1" applyProtection="1">
      <alignment horizontal="center" vertical="center"/>
      <protection locked="0"/>
    </xf>
    <xf numFmtId="0" fontId="0" fillId="0" borderId="54" xfId="2" applyNumberFormat="1" applyFont="1" applyFill="1" applyBorder="1" applyAlignment="1" applyProtection="1">
      <alignment horizontal="center" vertical="center"/>
      <protection locked="0"/>
    </xf>
    <xf numFmtId="2" fontId="6" fillId="5" borderId="22" xfId="3" applyNumberFormat="1" applyFont="1" applyFill="1" applyBorder="1" applyAlignment="1">
      <alignment horizontal="center" vertical="center"/>
    </xf>
    <xf numFmtId="1" fontId="6" fillId="17" borderId="3" xfId="1" applyNumberFormat="1" applyFont="1" applyFill="1" applyBorder="1" applyAlignment="1" applyProtection="1">
      <alignment horizontal="center" vertical="center"/>
    </xf>
    <xf numFmtId="1" fontId="6" fillId="17" borderId="14" xfId="1" applyNumberFormat="1" applyFont="1" applyFill="1" applyBorder="1" applyAlignment="1" applyProtection="1">
      <alignment horizontal="center" vertical="center"/>
    </xf>
    <xf numFmtId="4" fontId="0" fillId="0" borderId="0" xfId="0" applyNumberFormat="1" applyFont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4" fontId="13" fillId="2" borderId="26" xfId="0" applyNumberFormat="1" applyFont="1" applyFill="1" applyBorder="1" applyAlignment="1"/>
    <xf numFmtId="4" fontId="10" fillId="2" borderId="26" xfId="0" applyNumberFormat="1" applyFont="1" applyFill="1" applyBorder="1" applyAlignment="1"/>
    <xf numFmtId="4" fontId="0" fillId="2" borderId="26" xfId="0" applyNumberFormat="1" applyFill="1" applyBorder="1" applyAlignment="1"/>
    <xf numFmtId="4" fontId="0" fillId="2" borderId="26" xfId="0" applyNumberFormat="1" applyFont="1" applyFill="1" applyBorder="1" applyAlignment="1"/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4" fontId="0" fillId="2" borderId="0" xfId="0" applyNumberFormat="1" applyFont="1" applyFill="1" applyBorder="1" applyAlignment="1">
      <alignment horizontal="left"/>
    </xf>
    <xf numFmtId="4" fontId="0" fillId="0" borderId="0" xfId="0" applyNumberFormat="1" applyFont="1" applyBorder="1" applyAlignment="1"/>
    <xf numFmtId="168" fontId="6" fillId="0" borderId="3" xfId="3" applyNumberFormat="1" applyFont="1" applyBorder="1" applyAlignment="1" applyProtection="1">
      <alignment horizontal="center" vertical="center"/>
      <protection locked="0"/>
    </xf>
    <xf numFmtId="4" fontId="6" fillId="0" borderId="3" xfId="3" applyNumberFormat="1" applyFont="1" applyBorder="1" applyAlignment="1" applyProtection="1">
      <alignment horizontal="center" vertical="center"/>
      <protection locked="0"/>
    </xf>
    <xf numFmtId="4" fontId="6" fillId="0" borderId="14" xfId="3" applyNumberFormat="1" applyFont="1" applyBorder="1" applyAlignment="1" applyProtection="1">
      <alignment horizontal="center" vertical="center"/>
      <protection locked="0"/>
    </xf>
    <xf numFmtId="168" fontId="6" fillId="0" borderId="14" xfId="3" applyNumberFormat="1" applyFont="1" applyBorder="1" applyAlignment="1" applyProtection="1">
      <alignment horizontal="center" vertical="center"/>
      <protection locked="0"/>
    </xf>
    <xf numFmtId="4" fontId="0" fillId="17" borderId="14" xfId="0" applyNumberFormat="1" applyFill="1" applyBorder="1" applyAlignment="1">
      <alignment horizontal="center" vertical="center"/>
    </xf>
    <xf numFmtId="3" fontId="6" fillId="0" borderId="45" xfId="3" applyNumberFormat="1" applyFont="1" applyBorder="1" applyAlignment="1" applyProtection="1">
      <alignment horizontal="center" vertical="center"/>
      <protection locked="0"/>
    </xf>
    <xf numFmtId="3" fontId="6" fillId="0" borderId="54" xfId="3" applyNumberFormat="1" applyFont="1" applyBorder="1" applyAlignment="1" applyProtection="1">
      <alignment horizontal="center" vertical="center"/>
      <protection locked="0"/>
    </xf>
    <xf numFmtId="3" fontId="6" fillId="0" borderId="3" xfId="3" applyNumberFormat="1" applyFont="1" applyBorder="1" applyAlignment="1" applyProtection="1">
      <alignment horizontal="center" vertical="center"/>
      <protection locked="0"/>
    </xf>
    <xf numFmtId="3" fontId="6" fillId="0" borderId="14" xfId="3" applyNumberFormat="1" applyFont="1" applyBorder="1" applyAlignment="1" applyProtection="1">
      <alignment horizontal="center" vertical="center"/>
      <protection locked="0"/>
    </xf>
    <xf numFmtId="3" fontId="0" fillId="17" borderId="3" xfId="0" applyNumberForma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/>
    <xf numFmtId="169" fontId="0" fillId="0" borderId="3" xfId="0" applyNumberFormat="1" applyBorder="1" applyAlignment="1" applyProtection="1">
      <alignment horizontal="center" vertical="center"/>
      <protection locked="0"/>
    </xf>
    <xf numFmtId="169" fontId="0" fillId="0" borderId="14" xfId="0" applyNumberFormat="1" applyBorder="1" applyAlignment="1" applyProtection="1">
      <alignment horizontal="center" vertical="center"/>
      <protection locked="0"/>
    </xf>
    <xf numFmtId="167" fontId="0" fillId="17" borderId="13" xfId="0" applyNumberFormat="1" applyFill="1" applyBorder="1" applyAlignment="1">
      <alignment horizontal="center" vertical="center"/>
    </xf>
    <xf numFmtId="167" fontId="0" fillId="17" borderId="56" xfId="0" applyNumberFormat="1" applyFill="1" applyBorder="1" applyAlignment="1">
      <alignment horizontal="center" vertical="center"/>
    </xf>
    <xf numFmtId="167" fontId="0" fillId="17" borderId="59" xfId="0" applyNumberFormat="1" applyFill="1" applyBorder="1" applyAlignment="1">
      <alignment horizontal="center" vertical="center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0" fillId="0" borderId="3" xfId="0" applyNumberFormat="1" applyFill="1" applyBorder="1" applyAlignment="1" applyProtection="1">
      <alignment horizontal="left" vertical="center"/>
      <protection locked="0"/>
    </xf>
    <xf numFmtId="2" fontId="0" fillId="0" borderId="3" xfId="0" applyNumberFormat="1" applyFill="1" applyBorder="1" applyAlignment="1" applyProtection="1">
      <alignment horizontal="left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167" fontId="0" fillId="17" borderId="3" xfId="1" applyNumberFormat="1" applyFont="1" applyFill="1" applyBorder="1" applyAlignment="1">
      <alignment horizontal="center" vertical="center"/>
    </xf>
    <xf numFmtId="1" fontId="0" fillId="5" borderId="26" xfId="0" applyNumberFormat="1" applyFill="1" applyBorder="1" applyAlignment="1">
      <alignment horizontal="center" vertical="center"/>
    </xf>
    <xf numFmtId="167" fontId="0" fillId="3" borderId="7" xfId="0" applyNumberFormat="1" applyFill="1" applyBorder="1" applyAlignment="1"/>
    <xf numFmtId="1" fontId="0" fillId="5" borderId="27" xfId="0" applyNumberFormat="1" applyFill="1" applyBorder="1" applyAlignment="1">
      <alignment horizontal="center" vertical="center"/>
    </xf>
    <xf numFmtId="0" fontId="26" fillId="17" borderId="1" xfId="0" applyFont="1" applyFill="1" applyBorder="1" applyAlignment="1">
      <alignment horizontal="left" vertical="center"/>
    </xf>
    <xf numFmtId="0" fontId="25" fillId="17" borderId="0" xfId="0" applyFont="1" applyFill="1" applyBorder="1" applyAlignment="1">
      <alignment vertical="center"/>
    </xf>
    <xf numFmtId="0" fontId="27" fillId="17" borderId="0" xfId="0" applyFont="1" applyFill="1" applyBorder="1" applyAlignment="1">
      <alignment horizontal="left" vertical="center" wrapText="1"/>
    </xf>
    <xf numFmtId="0" fontId="24" fillId="17" borderId="1" xfId="0" applyFont="1" applyFill="1" applyBorder="1" applyAlignment="1">
      <alignment vertical="center"/>
    </xf>
    <xf numFmtId="0" fontId="33" fillId="17" borderId="1" xfId="0" applyFont="1" applyFill="1" applyBorder="1" applyAlignment="1">
      <alignment horizontal="left" vertical="center" wrapText="1"/>
    </xf>
    <xf numFmtId="0" fontId="33" fillId="17" borderId="0" xfId="0" applyFont="1" applyFill="1" applyBorder="1" applyAlignment="1">
      <alignment horizontal="left" vertical="center" wrapText="1"/>
    </xf>
    <xf numFmtId="0" fontId="27" fillId="17" borderId="1" xfId="0" applyFont="1" applyFill="1" applyBorder="1" applyAlignment="1">
      <alignment horizontal="left" vertical="center" wrapText="1"/>
    </xf>
    <xf numFmtId="0" fontId="24" fillId="17" borderId="1" xfId="0" applyFont="1" applyFill="1" applyBorder="1" applyAlignment="1">
      <alignment horizontal="left" vertical="center" wrapText="1"/>
    </xf>
    <xf numFmtId="0" fontId="24" fillId="17" borderId="0" xfId="0" applyFont="1" applyFill="1" applyBorder="1" applyAlignment="1">
      <alignment horizontal="left" vertical="center" wrapText="1"/>
    </xf>
    <xf numFmtId="0" fontId="27" fillId="17" borderId="36" xfId="0" applyFont="1" applyFill="1" applyBorder="1" applyAlignment="1">
      <alignment vertical="center" wrapText="1"/>
    </xf>
    <xf numFmtId="0" fontId="27" fillId="17" borderId="1" xfId="0" applyFont="1" applyFill="1" applyBorder="1" applyAlignment="1">
      <alignment vertical="center" wrapText="1"/>
    </xf>
    <xf numFmtId="0" fontId="24" fillId="17" borderId="0" xfId="0" applyFont="1" applyFill="1" applyBorder="1" applyAlignment="1">
      <alignment horizontal="center" vertical="center" wrapText="1"/>
    </xf>
    <xf numFmtId="0" fontId="24" fillId="17" borderId="1" xfId="0" applyFont="1" applyFill="1" applyBorder="1" applyAlignment="1">
      <alignment horizontal="center" vertical="center"/>
    </xf>
    <xf numFmtId="0" fontId="24" fillId="17" borderId="0" xfId="0" applyFont="1" applyFill="1" applyBorder="1" applyAlignment="1">
      <alignment horizontal="center" vertical="center"/>
    </xf>
    <xf numFmtId="0" fontId="24" fillId="17" borderId="2" xfId="0" applyFont="1" applyFill="1" applyBorder="1" applyAlignment="1">
      <alignment vertical="center"/>
    </xf>
    <xf numFmtId="0" fontId="25" fillId="17" borderId="8" xfId="0" applyFont="1" applyFill="1" applyBorder="1" applyAlignment="1">
      <alignment vertical="center"/>
    </xf>
    <xf numFmtId="0" fontId="24" fillId="17" borderId="0" xfId="0" quotePrefix="1" applyFont="1" applyFill="1" applyBorder="1" applyAlignment="1">
      <alignment horizontal="left" vertical="center" wrapText="1"/>
    </xf>
    <xf numFmtId="0" fontId="35" fillId="17" borderId="0" xfId="0" applyFont="1" applyFill="1" applyBorder="1" applyAlignment="1">
      <alignment vertical="center"/>
    </xf>
    <xf numFmtId="0" fontId="24" fillId="17" borderId="1" xfId="0" quotePrefix="1" applyFont="1" applyFill="1" applyBorder="1" applyAlignment="1">
      <alignment vertical="center" wrapText="1"/>
    </xf>
    <xf numFmtId="0" fontId="36" fillId="17" borderId="1" xfId="0" applyFont="1" applyFill="1" applyBorder="1" applyAlignment="1">
      <alignment vertical="center" wrapText="1"/>
    </xf>
    <xf numFmtId="0" fontId="24" fillId="17" borderId="0" xfId="0" applyFont="1" applyFill="1" applyBorder="1" applyAlignment="1">
      <alignment vertical="center"/>
    </xf>
    <xf numFmtId="0" fontId="24" fillId="17" borderId="15" xfId="0" applyFont="1" applyFill="1" applyBorder="1" applyAlignment="1">
      <alignment vertical="center"/>
    </xf>
    <xf numFmtId="0" fontId="27" fillId="17" borderId="1" xfId="0" applyFont="1" applyFill="1" applyBorder="1" applyAlignment="1">
      <alignment vertical="center"/>
    </xf>
    <xf numFmtId="0" fontId="24" fillId="17" borderId="1" xfId="0" applyFont="1" applyFill="1" applyBorder="1" applyAlignment="1">
      <alignment horizontal="left" vertical="center"/>
    </xf>
    <xf numFmtId="1" fontId="0" fillId="17" borderId="13" xfId="0" applyNumberFormat="1" applyFill="1" applyBorder="1" applyAlignment="1">
      <alignment horizontal="center" vertical="center"/>
    </xf>
    <xf numFmtId="1" fontId="0" fillId="18" borderId="26" xfId="0" applyNumberFormat="1" applyFill="1" applyBorder="1" applyAlignment="1">
      <alignment horizontal="center" vertical="center"/>
    </xf>
    <xf numFmtId="0" fontId="27" fillId="17" borderId="0" xfId="0" applyFont="1" applyFill="1" applyBorder="1" applyAlignment="1">
      <alignment horizontal="center" vertical="center" wrapText="1"/>
    </xf>
    <xf numFmtId="167" fontId="0" fillId="0" borderId="54" xfId="0" applyNumberFormat="1" applyFill="1" applyBorder="1" applyAlignment="1" applyProtection="1">
      <alignment horizontal="center" vertical="center"/>
      <protection locked="0"/>
    </xf>
    <xf numFmtId="167" fontId="0" fillId="0" borderId="3" xfId="1" applyNumberFormat="1" applyFont="1" applyFill="1" applyBorder="1" applyAlignment="1" applyProtection="1">
      <alignment horizontal="center" vertical="center"/>
      <protection locked="0"/>
    </xf>
    <xf numFmtId="0" fontId="17" fillId="17" borderId="5" xfId="0" applyFont="1" applyFill="1" applyBorder="1" applyAlignment="1">
      <alignment vertical="center"/>
    </xf>
    <xf numFmtId="0" fontId="17" fillId="17" borderId="21" xfId="0" applyFont="1" applyFill="1" applyBorder="1" applyAlignment="1">
      <alignment vertical="center"/>
    </xf>
    <xf numFmtId="0" fontId="17" fillId="17" borderId="0" xfId="0" applyFont="1" applyFill="1" applyBorder="1" applyAlignment="1">
      <alignment vertical="center"/>
    </xf>
    <xf numFmtId="0" fontId="17" fillId="17" borderId="15" xfId="0" applyFont="1" applyFill="1" applyBorder="1" applyAlignment="1">
      <alignment vertical="center"/>
    </xf>
    <xf numFmtId="0" fontId="0" fillId="17" borderId="0" xfId="0" applyFill="1" applyBorder="1" applyAlignment="1">
      <alignment vertical="center"/>
    </xf>
    <xf numFmtId="0" fontId="17" fillId="17" borderId="8" xfId="0" applyFont="1" applyFill="1" applyBorder="1" applyAlignment="1">
      <alignment vertical="center"/>
    </xf>
    <xf numFmtId="0" fontId="17" fillId="17" borderId="9" xfId="0" applyFont="1" applyFill="1" applyBorder="1" applyAlignment="1">
      <alignment vertical="center"/>
    </xf>
    <xf numFmtId="0" fontId="27" fillId="17" borderId="44" xfId="0" applyFont="1" applyFill="1" applyBorder="1" applyAlignment="1">
      <alignment vertical="center"/>
    </xf>
    <xf numFmtId="0" fontId="24" fillId="17" borderId="19" xfId="0" applyFont="1" applyFill="1" applyBorder="1" applyAlignment="1">
      <alignment vertical="center"/>
    </xf>
    <xf numFmtId="0" fontId="24" fillId="17" borderId="28" xfId="0" applyFont="1" applyFill="1" applyBorder="1" applyAlignment="1">
      <alignment vertical="center"/>
    </xf>
    <xf numFmtId="0" fontId="27" fillId="17" borderId="60" xfId="0" applyFont="1" applyFill="1" applyBorder="1" applyAlignment="1">
      <alignment vertical="center" wrapText="1"/>
    </xf>
    <xf numFmtId="0" fontId="27" fillId="17" borderId="50" xfId="0" applyFont="1" applyFill="1" applyBorder="1" applyAlignment="1">
      <alignment vertical="center" wrapText="1"/>
    </xf>
    <xf numFmtId="0" fontId="17" fillId="17" borderId="50" xfId="0" applyFont="1" applyFill="1" applyBorder="1" applyAlignment="1">
      <alignment vertical="center"/>
    </xf>
    <xf numFmtId="0" fontId="17" fillId="17" borderId="61" xfId="0" applyFont="1" applyFill="1" applyBorder="1" applyAlignment="1">
      <alignment vertical="center"/>
    </xf>
    <xf numFmtId="0" fontId="24" fillId="17" borderId="37" xfId="0" applyFont="1" applyFill="1" applyBorder="1" applyAlignment="1">
      <alignment horizontal="center" vertical="center" wrapText="1"/>
    </xf>
    <xf numFmtId="0" fontId="17" fillId="17" borderId="37" xfId="0" applyFont="1" applyFill="1" applyBorder="1" applyAlignment="1">
      <alignment vertical="center"/>
    </xf>
    <xf numFmtId="0" fontId="17" fillId="17" borderId="38" xfId="0" applyFont="1" applyFill="1" applyBorder="1" applyAlignment="1">
      <alignment vertical="center"/>
    </xf>
    <xf numFmtId="0" fontId="24" fillId="17" borderId="5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2" fontId="0" fillId="2" borderId="7" xfId="0" applyNumberFormat="1" applyFill="1" applyBorder="1" applyAlignment="1"/>
    <xf numFmtId="2" fontId="0" fillId="2" borderId="31" xfId="0" applyNumberFormat="1" applyFill="1" applyBorder="1" applyAlignment="1"/>
    <xf numFmtId="2" fontId="0" fillId="2" borderId="42" xfId="0" applyNumberFormat="1" applyFill="1" applyBorder="1" applyAlignment="1"/>
    <xf numFmtId="2" fontId="8" fillId="2" borderId="26" xfId="0" applyNumberFormat="1" applyFont="1" applyFill="1" applyBorder="1" applyAlignment="1"/>
    <xf numFmtId="44" fontId="0" fillId="17" borderId="31" xfId="0" applyNumberFormat="1" applyFill="1" applyBorder="1" applyAlignment="1"/>
    <xf numFmtId="44" fontId="0" fillId="17" borderId="33" xfId="0" applyNumberFormat="1" applyFill="1" applyBorder="1" applyAlignment="1"/>
    <xf numFmtId="44" fontId="0" fillId="17" borderId="33" xfId="0" applyNumberFormat="1" applyFill="1" applyBorder="1" applyAlignment="1">
      <alignment vertical="center"/>
    </xf>
    <xf numFmtId="44" fontId="0" fillId="17" borderId="48" xfId="0" applyNumberFormat="1" applyFill="1" applyBorder="1" applyAlignment="1">
      <alignment vertical="center"/>
    </xf>
    <xf numFmtId="44" fontId="0" fillId="17" borderId="26" xfId="0" applyNumberFormat="1" applyFill="1" applyBorder="1" applyAlignment="1">
      <alignment vertical="center"/>
    </xf>
    <xf numFmtId="44" fontId="0" fillId="17" borderId="26" xfId="0" applyNumberFormat="1" applyFill="1" applyBorder="1" applyAlignment="1">
      <alignment horizontal="center" vertical="center"/>
    </xf>
    <xf numFmtId="1" fontId="0" fillId="17" borderId="26" xfId="0" applyNumberFormat="1" applyFill="1" applyBorder="1" applyAlignment="1">
      <alignment horizontal="center" vertical="center"/>
    </xf>
    <xf numFmtId="1" fontId="8" fillId="17" borderId="26" xfId="1" applyNumberFormat="1" applyFont="1" applyFill="1" applyBorder="1" applyAlignment="1">
      <alignment horizontal="center" vertical="center"/>
    </xf>
    <xf numFmtId="10" fontId="8" fillId="17" borderId="26" xfId="1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8" fillId="5" borderId="16" xfId="0" applyFont="1" applyFill="1" applyBorder="1" applyAlignment="1">
      <alignment horizontal="center" vertical="center" wrapText="1"/>
    </xf>
    <xf numFmtId="44" fontId="8" fillId="17" borderId="26" xfId="0" applyNumberFormat="1" applyFont="1" applyFill="1" applyBorder="1" applyAlignment="1">
      <alignment horizontal="center" vertical="center"/>
    </xf>
    <xf numFmtId="167" fontId="41" fillId="17" borderId="2" xfId="0" applyNumberFormat="1" applyFont="1" applyFill="1" applyBorder="1" applyAlignment="1"/>
    <xf numFmtId="167" fontId="42" fillId="17" borderId="2" xfId="0" applyNumberFormat="1" applyFont="1" applyFill="1" applyBorder="1" applyAlignment="1"/>
    <xf numFmtId="167" fontId="41" fillId="22" borderId="2" xfId="0" applyNumberFormat="1" applyFont="1" applyFill="1" applyBorder="1" applyAlignment="1"/>
    <xf numFmtId="0" fontId="8" fillId="2" borderId="26" xfId="0" applyFont="1" applyFill="1" applyBorder="1" applyAlignment="1">
      <alignment horizontal="center"/>
    </xf>
    <xf numFmtId="0" fontId="8" fillId="2" borderId="26" xfId="0" applyFont="1" applyFill="1" applyBorder="1" applyAlignment="1">
      <alignment vertical="center" wrapText="1"/>
    </xf>
    <xf numFmtId="4" fontId="0" fillId="8" borderId="26" xfId="0" applyNumberFormat="1" applyFill="1" applyBorder="1" applyAlignment="1"/>
    <xf numFmtId="4" fontId="0" fillId="8" borderId="26" xfId="0" applyNumberFormat="1" applyFill="1" applyBorder="1" applyAlignment="1" applyProtection="1">
      <protection locked="0"/>
    </xf>
    <xf numFmtId="0" fontId="8" fillId="2" borderId="26" xfId="0" applyFont="1" applyFill="1" applyBorder="1" applyAlignment="1"/>
    <xf numFmtId="4" fontId="0" fillId="3" borderId="26" xfId="0" applyNumberFormat="1" applyFill="1" applyBorder="1" applyAlignment="1"/>
    <xf numFmtId="4" fontId="0" fillId="3" borderId="26" xfId="0" applyNumberFormat="1" applyFill="1" applyBorder="1" applyAlignment="1" applyProtection="1">
      <protection locked="0"/>
    </xf>
    <xf numFmtId="167" fontId="0" fillId="3" borderId="26" xfId="0" applyNumberFormat="1" applyFill="1" applyBorder="1" applyAlignment="1" applyProtection="1">
      <protection locked="0"/>
    </xf>
    <xf numFmtId="2" fontId="0" fillId="8" borderId="26" xfId="0" applyNumberFormat="1" applyFill="1" applyBorder="1" applyAlignment="1"/>
    <xf numFmtId="2" fontId="0" fillId="8" borderId="26" xfId="0" applyNumberFormat="1" applyFill="1" applyBorder="1" applyAlignment="1" applyProtection="1">
      <protection locked="0"/>
    </xf>
    <xf numFmtId="2" fontId="10" fillId="2" borderId="26" xfId="0" applyNumberFormat="1" applyFont="1" applyFill="1" applyBorder="1" applyAlignment="1"/>
    <xf numFmtId="2" fontId="0" fillId="2" borderId="26" xfId="0" applyNumberFormat="1" applyFill="1" applyBorder="1" applyAlignment="1"/>
    <xf numFmtId="167" fontId="0" fillId="3" borderId="62" xfId="0" applyNumberFormat="1" applyFill="1" applyBorder="1" applyAlignment="1"/>
    <xf numFmtId="167" fontId="0" fillId="3" borderId="62" xfId="0" applyNumberFormat="1" applyFill="1" applyBorder="1" applyAlignment="1" applyProtection="1">
      <protection locked="0"/>
    </xf>
    <xf numFmtId="167" fontId="0" fillId="3" borderId="4" xfId="0" applyNumberFormat="1" applyFill="1" applyBorder="1" applyAlignment="1" applyProtection="1">
      <protection locked="0"/>
    </xf>
    <xf numFmtId="0" fontId="10" fillId="2" borderId="26" xfId="0" applyNumberFormat="1" applyFont="1" applyFill="1" applyBorder="1" applyAlignment="1"/>
    <xf numFmtId="0" fontId="13" fillId="2" borderId="26" xfId="0" applyNumberFormat="1" applyFont="1" applyFill="1" applyBorder="1" applyAlignment="1"/>
    <xf numFmtId="167" fontId="0" fillId="12" borderId="39" xfId="0" applyNumberFormat="1" applyFill="1" applyBorder="1" applyAlignment="1"/>
    <xf numFmtId="167" fontId="0" fillId="12" borderId="7" xfId="0" quotePrefix="1" applyNumberFormat="1" applyFill="1" applyBorder="1" applyAlignment="1"/>
    <xf numFmtId="167" fontId="0" fillId="12" borderId="6" xfId="0" applyNumberFormat="1" applyFill="1" applyBorder="1" applyAlignment="1"/>
    <xf numFmtId="167" fontId="0" fillId="12" borderId="26" xfId="0" applyNumberFormat="1" applyFill="1" applyBorder="1" applyAlignment="1"/>
    <xf numFmtId="0" fontId="0" fillId="4" borderId="39" xfId="0" applyFill="1" applyBorder="1" applyAlignment="1">
      <alignment horizontal="center" wrapText="1"/>
    </xf>
    <xf numFmtId="2" fontId="0" fillId="2" borderId="39" xfId="0" applyNumberFormat="1" applyFill="1" applyBorder="1" applyAlignment="1"/>
    <xf numFmtId="2" fontId="0" fillId="2" borderId="16" xfId="0" applyNumberFormat="1" applyFill="1" applyBorder="1" applyAlignment="1"/>
    <xf numFmtId="44" fontId="0" fillId="17" borderId="34" xfId="0" applyNumberFormat="1" applyFill="1" applyBorder="1" applyAlignment="1"/>
    <xf numFmtId="44" fontId="0" fillId="17" borderId="22" xfId="0" applyNumberFormat="1" applyFill="1" applyBorder="1" applyAlignment="1">
      <alignment vertical="center"/>
    </xf>
    <xf numFmtId="0" fontId="8" fillId="5" borderId="60" xfId="0" applyFont="1" applyFill="1" applyBorder="1" applyAlignment="1">
      <alignment horizontal="left" vertical="center" wrapText="1"/>
    </xf>
    <xf numFmtId="0" fontId="8" fillId="23" borderId="16" xfId="0" applyFont="1" applyFill="1" applyBorder="1" applyAlignment="1">
      <alignment horizontal="center" vertical="center" wrapText="1"/>
    </xf>
    <xf numFmtId="2" fontId="0" fillId="24" borderId="7" xfId="0" applyNumberFormat="1" applyFill="1" applyBorder="1" applyAlignment="1"/>
    <xf numFmtId="2" fontId="0" fillId="24" borderId="42" xfId="0" applyNumberFormat="1" applyFill="1" applyBorder="1" applyAlignment="1"/>
    <xf numFmtId="0" fontId="0" fillId="24" borderId="26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167" fontId="0" fillId="0" borderId="26" xfId="1" applyNumberFormat="1" applyFont="1" applyBorder="1" applyAlignment="1" applyProtection="1">
      <alignment vertical="center"/>
      <protection locked="0"/>
    </xf>
    <xf numFmtId="0" fontId="8" fillId="9" borderId="26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8" fillId="21" borderId="26" xfId="0" applyFont="1" applyFill="1" applyBorder="1" applyAlignment="1">
      <alignment horizontal="center" vertical="center" wrapText="1"/>
    </xf>
    <xf numFmtId="167" fontId="41" fillId="17" borderId="26" xfId="0" applyNumberFormat="1" applyFont="1" applyFill="1" applyBorder="1" applyAlignment="1"/>
    <xf numFmtId="1" fontId="43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8" fillId="8" borderId="22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wrapText="1"/>
    </xf>
    <xf numFmtId="44" fontId="13" fillId="17" borderId="9" xfId="1" applyNumberFormat="1" applyFont="1" applyFill="1" applyBorder="1" applyAlignment="1">
      <alignment horizontal="center" vertical="center"/>
    </xf>
    <xf numFmtId="44" fontId="8" fillId="17" borderId="26" xfId="1" applyNumberFormat="1" applyFont="1" applyFill="1" applyBorder="1" applyAlignment="1">
      <alignment horizontal="center" vertical="center"/>
    </xf>
    <xf numFmtId="0" fontId="44" fillId="0" borderId="8" xfId="0" applyFont="1" applyBorder="1" applyAlignment="1"/>
    <xf numFmtId="0" fontId="14" fillId="9" borderId="26" xfId="0" applyFont="1" applyFill="1" applyBorder="1" applyAlignment="1">
      <alignment horizontal="right" vertical="center" wrapText="1"/>
    </xf>
    <xf numFmtId="0" fontId="8" fillId="8" borderId="26" xfId="0" applyFont="1" applyFill="1" applyBorder="1" applyAlignment="1">
      <alignment horizontal="right" vertical="center" wrapText="1"/>
    </xf>
    <xf numFmtId="0" fontId="36" fillId="17" borderId="1" xfId="0" applyFont="1" applyFill="1" applyBorder="1" applyAlignment="1">
      <alignment horizontal="center" vertical="center" wrapText="1"/>
    </xf>
    <xf numFmtId="0" fontId="36" fillId="17" borderId="0" xfId="0" applyFont="1" applyFill="1" applyBorder="1" applyAlignment="1">
      <alignment horizontal="center" vertical="center" wrapText="1"/>
    </xf>
    <xf numFmtId="0" fontId="36" fillId="17" borderId="15" xfId="0" applyFont="1" applyFill="1" applyBorder="1" applyAlignment="1">
      <alignment horizontal="center" vertical="center" wrapText="1"/>
    </xf>
    <xf numFmtId="0" fontId="27" fillId="17" borderId="1" xfId="0" applyFont="1" applyFill="1" applyBorder="1" applyAlignment="1">
      <alignment horizontal="center" vertical="center" wrapText="1"/>
    </xf>
    <xf numFmtId="0" fontId="27" fillId="17" borderId="0" xfId="0" applyFont="1" applyFill="1" applyBorder="1" applyAlignment="1">
      <alignment horizontal="center" vertical="center" wrapText="1"/>
    </xf>
    <xf numFmtId="0" fontId="27" fillId="17" borderId="4" xfId="0" applyFont="1" applyFill="1" applyBorder="1" applyAlignment="1">
      <alignment horizontal="left" vertical="center" wrapText="1"/>
    </xf>
    <xf numFmtId="0" fontId="27" fillId="17" borderId="5" xfId="0" applyFont="1" applyFill="1" applyBorder="1" applyAlignment="1">
      <alignment horizontal="left" vertical="center" wrapText="1"/>
    </xf>
    <xf numFmtId="0" fontId="27" fillId="17" borderId="1" xfId="0" applyFont="1" applyFill="1" applyBorder="1" applyAlignment="1">
      <alignment horizontal="left" vertical="center" wrapText="1"/>
    </xf>
    <xf numFmtId="0" fontId="27" fillId="17" borderId="0" xfId="0" applyFont="1" applyFill="1" applyBorder="1" applyAlignment="1">
      <alignment horizontal="left" vertical="center" wrapText="1"/>
    </xf>
    <xf numFmtId="0" fontId="27" fillId="18" borderId="16" xfId="0" applyFont="1" applyFill="1" applyBorder="1" applyAlignment="1">
      <alignment horizontal="center" vertical="center" wrapText="1"/>
    </xf>
    <xf numFmtId="0" fontId="27" fillId="18" borderId="17" xfId="0" applyFont="1" applyFill="1" applyBorder="1" applyAlignment="1">
      <alignment horizontal="center" vertical="center" wrapText="1"/>
    </xf>
    <xf numFmtId="0" fontId="27" fillId="18" borderId="27" xfId="0" applyFont="1" applyFill="1" applyBorder="1" applyAlignment="1">
      <alignment horizontal="center" vertical="center" wrapText="1"/>
    </xf>
    <xf numFmtId="0" fontId="24" fillId="17" borderId="1" xfId="0" quotePrefix="1" applyFont="1" applyFill="1" applyBorder="1" applyAlignment="1">
      <alignment horizontal="left" vertical="center" wrapText="1"/>
    </xf>
    <xf numFmtId="0" fontId="24" fillId="17" borderId="0" xfId="0" quotePrefix="1" applyFont="1" applyFill="1" applyBorder="1" applyAlignment="1">
      <alignment horizontal="left" vertical="center" wrapText="1"/>
    </xf>
    <xf numFmtId="0" fontId="24" fillId="17" borderId="15" xfId="0" quotePrefix="1" applyFont="1" applyFill="1" applyBorder="1" applyAlignment="1">
      <alignment horizontal="left" vertical="center" wrapText="1"/>
    </xf>
    <xf numFmtId="0" fontId="36" fillId="17" borderId="1" xfId="0" applyFont="1" applyFill="1" applyBorder="1" applyAlignment="1">
      <alignment horizontal="left" vertical="center" wrapText="1"/>
    </xf>
    <xf numFmtId="0" fontId="36" fillId="17" borderId="0" xfId="0" applyFont="1" applyFill="1" applyBorder="1" applyAlignment="1">
      <alignment horizontal="left" vertical="center" wrapText="1"/>
    </xf>
    <xf numFmtId="0" fontId="36" fillId="17" borderId="15" xfId="0" applyFont="1" applyFill="1" applyBorder="1" applyAlignment="1">
      <alignment horizontal="left" vertical="center" wrapText="1"/>
    </xf>
    <xf numFmtId="0" fontId="24" fillId="17" borderId="0" xfId="0" applyFont="1" applyFill="1" applyBorder="1" applyAlignment="1">
      <alignment horizontal="left" vertical="center" wrapText="1"/>
    </xf>
    <xf numFmtId="0" fontId="24" fillId="17" borderId="1" xfId="0" quotePrefix="1" applyFont="1" applyFill="1" applyBorder="1" applyAlignment="1">
      <alignment vertical="center" wrapText="1"/>
    </xf>
    <xf numFmtId="0" fontId="24" fillId="17" borderId="0" xfId="0" quotePrefix="1" applyFont="1" applyFill="1" applyBorder="1" applyAlignment="1">
      <alignment vertical="center" wrapText="1"/>
    </xf>
    <xf numFmtId="0" fontId="0" fillId="17" borderId="0" xfId="0" applyFill="1" applyBorder="1" applyAlignment="1">
      <alignment vertical="center" wrapText="1"/>
    </xf>
    <xf numFmtId="0" fontId="0" fillId="17" borderId="15" xfId="0" applyFill="1" applyBorder="1" applyAlignment="1">
      <alignment vertical="center" wrapText="1"/>
    </xf>
    <xf numFmtId="0" fontId="24" fillId="17" borderId="36" xfId="0" quotePrefix="1" applyFont="1" applyFill="1" applyBorder="1" applyAlignment="1">
      <alignment horizontal="left" vertical="center" wrapText="1"/>
    </xf>
    <xf numFmtId="0" fontId="24" fillId="17" borderId="37" xfId="0" applyFont="1" applyFill="1" applyBorder="1" applyAlignment="1">
      <alignment horizontal="left" vertical="center" wrapText="1"/>
    </xf>
    <xf numFmtId="0" fontId="0" fillId="17" borderId="37" xfId="0" applyFill="1" applyBorder="1" applyAlignment="1">
      <alignment horizontal="left" vertical="center" wrapText="1"/>
    </xf>
    <xf numFmtId="0" fontId="0" fillId="17" borderId="38" xfId="0" applyFill="1" applyBorder="1" applyAlignment="1">
      <alignment horizontal="left" vertical="center" wrapText="1"/>
    </xf>
    <xf numFmtId="0" fontId="27" fillId="17" borderId="15" xfId="0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left" vertical="center"/>
      <protection locked="0"/>
    </xf>
    <xf numFmtId="3" fontId="8" fillId="14" borderId="18" xfId="0" applyNumberFormat="1" applyFont="1" applyFill="1" applyBorder="1" applyAlignment="1">
      <alignment horizontal="center" vertical="center"/>
    </xf>
    <xf numFmtId="3" fontId="8" fillId="14" borderId="19" xfId="0" applyNumberFormat="1" applyFont="1" applyFill="1" applyBorder="1" applyAlignment="1">
      <alignment horizontal="center" vertical="center"/>
    </xf>
    <xf numFmtId="3" fontId="8" fillId="14" borderId="2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 wrapText="1"/>
    </xf>
    <xf numFmtId="167" fontId="8" fillId="14" borderId="18" xfId="0" applyNumberFormat="1" applyFont="1" applyFill="1" applyBorder="1" applyAlignment="1">
      <alignment horizontal="center" vertical="center"/>
    </xf>
    <xf numFmtId="167" fontId="8" fillId="14" borderId="19" xfId="0" applyNumberFormat="1" applyFont="1" applyFill="1" applyBorder="1" applyAlignment="1">
      <alignment horizontal="center" vertical="center"/>
    </xf>
    <xf numFmtId="167" fontId="8" fillId="14" borderId="20" xfId="0" applyNumberFormat="1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 wrapText="1"/>
    </xf>
    <xf numFmtId="0" fontId="0" fillId="9" borderId="0" xfId="0" applyFill="1" applyBorder="1" applyAlignment="1">
      <alignment horizontal="left" vertical="center" wrapText="1"/>
    </xf>
    <xf numFmtId="0" fontId="0" fillId="10" borderId="0" xfId="0" applyFill="1" applyBorder="1" applyAlignment="1">
      <alignment horizontal="left" vertical="center" wrapText="1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left" vertical="center" wrapText="1"/>
    </xf>
    <xf numFmtId="0" fontId="9" fillId="5" borderId="19" xfId="0" applyFont="1" applyFill="1" applyBorder="1" applyAlignment="1">
      <alignment horizontal="left" vertical="center" wrapText="1"/>
    </xf>
    <xf numFmtId="0" fontId="9" fillId="5" borderId="28" xfId="0" applyFont="1" applyFill="1" applyBorder="1" applyAlignment="1">
      <alignment horizontal="left" vertical="center" wrapText="1"/>
    </xf>
    <xf numFmtId="0" fontId="9" fillId="5" borderId="5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29" fillId="2" borderId="16" xfId="0" applyFont="1" applyFill="1" applyBorder="1" applyAlignment="1">
      <alignment horizontal="left" vertical="center" wrapText="1"/>
    </xf>
    <xf numFmtId="0" fontId="29" fillId="2" borderId="17" xfId="0" applyFont="1" applyFill="1" applyBorder="1" applyAlignment="1">
      <alignment horizontal="left" vertical="center" wrapText="1"/>
    </xf>
    <xf numFmtId="0" fontId="29" fillId="2" borderId="17" xfId="0" applyFont="1" applyFill="1" applyBorder="1" applyAlignment="1">
      <alignment horizontal="left" vertical="center"/>
    </xf>
    <xf numFmtId="0" fontId="29" fillId="2" borderId="27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6" fillId="10" borderId="0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/>
    </xf>
    <xf numFmtId="0" fontId="9" fillId="5" borderId="20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left" vertical="center" wrapText="1"/>
    </xf>
    <xf numFmtId="0" fontId="16" fillId="1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wrapText="1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30" fillId="5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wrapText="1"/>
    </xf>
    <xf numFmtId="0" fontId="8" fillId="9" borderId="16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19" fillId="15" borderId="16" xfId="0" applyFont="1" applyFill="1" applyBorder="1" applyAlignment="1">
      <alignment horizontal="center" vertical="center"/>
    </xf>
    <xf numFmtId="0" fontId="19" fillId="15" borderId="17" xfId="0" applyFont="1" applyFill="1" applyBorder="1" applyAlignment="1">
      <alignment horizontal="center" vertical="center"/>
    </xf>
    <xf numFmtId="0" fontId="19" fillId="15" borderId="27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8" fillId="19" borderId="0" xfId="0" applyFont="1" applyFill="1" applyAlignment="1">
      <alignment horizontal="center"/>
    </xf>
    <xf numFmtId="0" fontId="9" fillId="0" borderId="0" xfId="0" applyFont="1" applyBorder="1" applyAlignment="1">
      <alignment horizontal="center" vertical="center" wrapText="1"/>
    </xf>
  </cellXfs>
  <cellStyles count="8">
    <cellStyle name="Moeda" xfId="1" builtinId="4"/>
    <cellStyle name="Moeda 2" xfId="5"/>
    <cellStyle name="Normal" xfId="0" builtinId="0"/>
    <cellStyle name="Percentagem" xfId="2" builtinId="5"/>
    <cellStyle name="Separador de milhares [0]" xfId="3" builtinId="6"/>
    <cellStyle name="Separador de milhares [0] 2" xfId="6"/>
    <cellStyle name="Vírgula" xfId="4" builtinId="3"/>
    <cellStyle name="Vírgula 2" xfId="7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271670</xdr:colOff>
      <xdr:row>1</xdr:row>
      <xdr:rowOff>548309</xdr:rowOff>
    </xdr:from>
    <xdr:to>
      <xdr:col>8</xdr:col>
      <xdr:colOff>138320</xdr:colOff>
      <xdr:row>1</xdr:row>
      <xdr:rowOff>1024559</xdr:rowOff>
    </xdr:to>
    <xdr:pic>
      <xdr:nvPicPr>
        <xdr:cNvPr id="6201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6586745" y="643559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204995</xdr:colOff>
      <xdr:row>1</xdr:row>
      <xdr:rowOff>548309</xdr:rowOff>
    </xdr:from>
    <xdr:to>
      <xdr:col>10</xdr:col>
      <xdr:colOff>433595</xdr:colOff>
      <xdr:row>1</xdr:row>
      <xdr:rowOff>1034084</xdr:rowOff>
    </xdr:to>
    <xdr:pic>
      <xdr:nvPicPr>
        <xdr:cNvPr id="6202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9670" y="643559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1114425</xdr:colOff>
      <xdr:row>1</xdr:row>
      <xdr:rowOff>28575</xdr:rowOff>
    </xdr:from>
    <xdr:to>
      <xdr:col>8</xdr:col>
      <xdr:colOff>370010</xdr:colOff>
      <xdr:row>3</xdr:row>
      <xdr:rowOff>47625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7953375" y="228600"/>
          <a:ext cx="474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436685</xdr:colOff>
      <xdr:row>1</xdr:row>
      <xdr:rowOff>28575</xdr:rowOff>
    </xdr:from>
    <xdr:to>
      <xdr:col>10</xdr:col>
      <xdr:colOff>338504</xdr:colOff>
      <xdr:row>3</xdr:row>
      <xdr:rowOff>57150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4835" y="228600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537883</xdr:colOff>
      <xdr:row>0</xdr:row>
      <xdr:rowOff>112059</xdr:rowOff>
    </xdr:from>
    <xdr:to>
      <xdr:col>1</xdr:col>
      <xdr:colOff>407550</xdr:colOff>
      <xdr:row>2</xdr:row>
      <xdr:rowOff>128868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537883" y="112059"/>
          <a:ext cx="474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25990</xdr:colOff>
      <xdr:row>0</xdr:row>
      <xdr:rowOff>112059</xdr:rowOff>
    </xdr:from>
    <xdr:to>
      <xdr:col>2</xdr:col>
      <xdr:colOff>1470859</xdr:colOff>
      <xdr:row>2</xdr:row>
      <xdr:rowOff>138393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343" y="112059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2</xdr:row>
      <xdr:rowOff>76200</xdr:rowOff>
    </xdr:from>
    <xdr:to>
      <xdr:col>9</xdr:col>
      <xdr:colOff>208085</xdr:colOff>
      <xdr:row>4</xdr:row>
      <xdr:rowOff>19050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10039350" y="390525"/>
          <a:ext cx="474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274760</xdr:colOff>
      <xdr:row>2</xdr:row>
      <xdr:rowOff>76200</xdr:rowOff>
    </xdr:from>
    <xdr:to>
      <xdr:col>12</xdr:col>
      <xdr:colOff>5129</xdr:colOff>
      <xdr:row>4</xdr:row>
      <xdr:rowOff>28575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0810" y="390525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119062</xdr:colOff>
      <xdr:row>1</xdr:row>
      <xdr:rowOff>119063</xdr:rowOff>
    </xdr:from>
    <xdr:to>
      <xdr:col>8</xdr:col>
      <xdr:colOff>593847</xdr:colOff>
      <xdr:row>3</xdr:row>
      <xdr:rowOff>142875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11537156" y="321469"/>
          <a:ext cx="474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660522</xdr:colOff>
      <xdr:row>1</xdr:row>
      <xdr:rowOff>119063</xdr:rowOff>
    </xdr:from>
    <xdr:to>
      <xdr:col>8</xdr:col>
      <xdr:colOff>2105391</xdr:colOff>
      <xdr:row>3</xdr:row>
      <xdr:rowOff>152400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8616" y="321469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108857</xdr:colOff>
      <xdr:row>3</xdr:row>
      <xdr:rowOff>0</xdr:rowOff>
    </xdr:from>
    <xdr:to>
      <xdr:col>8</xdr:col>
      <xdr:colOff>583642</xdr:colOff>
      <xdr:row>3</xdr:row>
      <xdr:rowOff>476250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11879036" y="666750"/>
          <a:ext cx="474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704746</xdr:colOff>
      <xdr:row>3</xdr:row>
      <xdr:rowOff>13607</xdr:rowOff>
    </xdr:from>
    <xdr:to>
      <xdr:col>10</xdr:col>
      <xdr:colOff>26901</xdr:colOff>
      <xdr:row>3</xdr:row>
      <xdr:rowOff>499382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4925" y="68035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474785</xdr:colOff>
      <xdr:row>3</xdr:row>
      <xdr:rowOff>476250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12911667" y="656167"/>
          <a:ext cx="474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541460</xdr:colOff>
      <xdr:row>3</xdr:row>
      <xdr:rowOff>0</xdr:rowOff>
    </xdr:from>
    <xdr:to>
      <xdr:col>9</xdr:col>
      <xdr:colOff>917413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3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474785</xdr:colOff>
      <xdr:row>3</xdr:row>
      <xdr:rowOff>476250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12530667" y="656167"/>
          <a:ext cx="474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541460</xdr:colOff>
      <xdr:row>3</xdr:row>
      <xdr:rowOff>0</xdr:rowOff>
    </xdr:from>
    <xdr:to>
      <xdr:col>9</xdr:col>
      <xdr:colOff>917413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474785</xdr:colOff>
      <xdr:row>3</xdr:row>
      <xdr:rowOff>476250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12530667" y="656167"/>
          <a:ext cx="474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541460</xdr:colOff>
      <xdr:row>3</xdr:row>
      <xdr:rowOff>0</xdr:rowOff>
    </xdr:from>
    <xdr:to>
      <xdr:col>9</xdr:col>
      <xdr:colOff>917413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474785</xdr:colOff>
      <xdr:row>3</xdr:row>
      <xdr:rowOff>476250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12530667" y="656167"/>
          <a:ext cx="474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541460</xdr:colOff>
      <xdr:row>3</xdr:row>
      <xdr:rowOff>0</xdr:rowOff>
    </xdr:from>
    <xdr:to>
      <xdr:col>9</xdr:col>
      <xdr:colOff>917413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474785</xdr:colOff>
      <xdr:row>3</xdr:row>
      <xdr:rowOff>476250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14594417" y="656167"/>
          <a:ext cx="474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541460</xdr:colOff>
      <xdr:row>3</xdr:row>
      <xdr:rowOff>0</xdr:rowOff>
    </xdr:from>
    <xdr:to>
      <xdr:col>9</xdr:col>
      <xdr:colOff>917413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3587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8</xdr:col>
      <xdr:colOff>474785</xdr:colOff>
      <xdr:row>3</xdr:row>
      <xdr:rowOff>476250</xdr:rowOff>
    </xdr:to>
    <xdr:pic>
      <xdr:nvPicPr>
        <xdr:cNvPr id="2" name="Imagem 1" descr="poseur_identidade_CURVAS princi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11621" r="22054" b="14098"/>
        <a:stretch>
          <a:fillRect/>
        </a:stretch>
      </xdr:blipFill>
      <xdr:spPr bwMode="auto">
        <a:xfrm>
          <a:off x="12530667" y="656167"/>
          <a:ext cx="47478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541460</xdr:colOff>
      <xdr:row>3</xdr:row>
      <xdr:rowOff>0</xdr:rowOff>
    </xdr:from>
    <xdr:to>
      <xdr:col>9</xdr:col>
      <xdr:colOff>917413</xdr:colOff>
      <xdr:row>3</xdr:row>
      <xdr:rowOff>485775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2127" y="656167"/>
          <a:ext cx="1444869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B1:K82"/>
  <sheetViews>
    <sheetView showGridLines="0" tabSelected="1" zoomScaleNormal="100" workbookViewId="0"/>
  </sheetViews>
  <sheetFormatPr defaultColWidth="9.140625" defaultRowHeight="12" x14ac:dyDescent="0.25"/>
  <cols>
    <col min="1" max="1" width="3.5703125" style="234" customWidth="1"/>
    <col min="2" max="2" width="45.42578125" style="234" bestFit="1" customWidth="1"/>
    <col min="3" max="16384" width="9.140625" style="234"/>
  </cols>
  <sheetData>
    <row r="1" spans="2:11" ht="7.5" customHeight="1" thickBot="1" x14ac:dyDescent="0.3"/>
    <row r="2" spans="2:11" ht="87" customHeight="1" thickBot="1" x14ac:dyDescent="0.3">
      <c r="B2" s="564" t="s">
        <v>213</v>
      </c>
      <c r="C2" s="565"/>
      <c r="D2" s="565"/>
      <c r="E2" s="565"/>
      <c r="F2" s="565"/>
      <c r="G2" s="565"/>
      <c r="H2" s="565"/>
      <c r="I2" s="565"/>
      <c r="J2" s="565"/>
      <c r="K2" s="566"/>
    </row>
    <row r="3" spans="2:11" ht="15" customHeight="1" thickBot="1" x14ac:dyDescent="0.3">
      <c r="B3" s="487" t="s">
        <v>346</v>
      </c>
    </row>
    <row r="4" spans="2:11" ht="15" customHeight="1" x14ac:dyDescent="0.25">
      <c r="B4" s="560" t="s">
        <v>215</v>
      </c>
      <c r="C4" s="561"/>
      <c r="D4" s="561"/>
      <c r="E4" s="561"/>
      <c r="F4" s="561"/>
      <c r="G4" s="561"/>
      <c r="H4" s="469"/>
      <c r="I4" s="469"/>
      <c r="J4" s="469"/>
      <c r="K4" s="470"/>
    </row>
    <row r="5" spans="2:11" ht="15" customHeight="1" x14ac:dyDescent="0.25">
      <c r="B5" s="562"/>
      <c r="C5" s="563"/>
      <c r="D5" s="563"/>
      <c r="E5" s="563"/>
      <c r="F5" s="563"/>
      <c r="G5" s="563"/>
      <c r="H5" s="471"/>
      <c r="I5" s="471"/>
      <c r="J5" s="471"/>
      <c r="K5" s="472"/>
    </row>
    <row r="6" spans="2:11" ht="15" customHeight="1" x14ac:dyDescent="0.25">
      <c r="B6" s="440" t="s">
        <v>216</v>
      </c>
      <c r="C6" s="441"/>
      <c r="D6" s="441"/>
      <c r="E6" s="441"/>
      <c r="F6" s="441"/>
      <c r="G6" s="441"/>
      <c r="H6" s="471"/>
      <c r="I6" s="471"/>
      <c r="J6" s="471"/>
      <c r="K6" s="472"/>
    </row>
    <row r="7" spans="2:11" ht="15" customHeight="1" x14ac:dyDescent="0.25">
      <c r="B7" s="440" t="s">
        <v>217</v>
      </c>
      <c r="C7" s="441"/>
      <c r="D7" s="441"/>
      <c r="E7" s="441"/>
      <c r="F7" s="441"/>
      <c r="G7" s="441"/>
      <c r="H7" s="471"/>
      <c r="I7" s="471"/>
      <c r="J7" s="471"/>
      <c r="K7" s="472"/>
    </row>
    <row r="8" spans="2:11" ht="15" customHeight="1" x14ac:dyDescent="0.25">
      <c r="B8" s="440" t="s">
        <v>218</v>
      </c>
      <c r="C8" s="441"/>
      <c r="D8" s="441"/>
      <c r="E8" s="441"/>
      <c r="F8" s="441"/>
      <c r="G8" s="441"/>
      <c r="H8" s="471"/>
      <c r="I8" s="473"/>
      <c r="J8" s="471"/>
      <c r="K8" s="472"/>
    </row>
    <row r="9" spans="2:11" ht="15" customHeight="1" x14ac:dyDescent="0.25">
      <c r="B9" s="440" t="s">
        <v>219</v>
      </c>
      <c r="C9" s="441"/>
      <c r="D9" s="441"/>
      <c r="E9" s="441"/>
      <c r="F9" s="441"/>
      <c r="G9" s="441"/>
      <c r="H9" s="471"/>
      <c r="I9" s="471"/>
      <c r="J9" s="471"/>
      <c r="K9" s="472"/>
    </row>
    <row r="10" spans="2:11" ht="15" customHeight="1" x14ac:dyDescent="0.25">
      <c r="B10" s="440" t="s">
        <v>220</v>
      </c>
      <c r="C10" s="441"/>
      <c r="D10" s="441"/>
      <c r="E10" s="441"/>
      <c r="F10" s="441"/>
      <c r="G10" s="441"/>
      <c r="H10" s="471"/>
      <c r="I10" s="471"/>
      <c r="J10" s="471"/>
      <c r="K10" s="472"/>
    </row>
    <row r="11" spans="2:11" ht="15" customHeight="1" x14ac:dyDescent="0.25">
      <c r="B11" s="440" t="s">
        <v>221</v>
      </c>
      <c r="C11" s="441"/>
      <c r="D11" s="441"/>
      <c r="E11" s="441"/>
      <c r="F11" s="441"/>
      <c r="G11" s="441"/>
      <c r="H11" s="471"/>
      <c r="I11" s="471"/>
      <c r="J11" s="471"/>
      <c r="K11" s="472"/>
    </row>
    <row r="12" spans="2:11" ht="15" customHeight="1" x14ac:dyDescent="0.25">
      <c r="B12" s="440" t="s">
        <v>301</v>
      </c>
      <c r="C12" s="441"/>
      <c r="D12" s="441"/>
      <c r="E12" s="441"/>
      <c r="F12" s="441"/>
      <c r="G12" s="441"/>
      <c r="H12" s="471"/>
      <c r="I12" s="471"/>
      <c r="J12" s="471"/>
      <c r="K12" s="472"/>
    </row>
    <row r="13" spans="2:11" ht="15" customHeight="1" x14ac:dyDescent="0.25">
      <c r="B13" s="440" t="s">
        <v>302</v>
      </c>
      <c r="C13" s="441"/>
      <c r="D13" s="441"/>
      <c r="E13" s="441"/>
      <c r="F13" s="441"/>
      <c r="G13" s="441"/>
      <c r="H13" s="471"/>
      <c r="I13" s="471"/>
      <c r="J13" s="471"/>
      <c r="K13" s="472"/>
    </row>
    <row r="14" spans="2:11" ht="15" customHeight="1" x14ac:dyDescent="0.25">
      <c r="B14" s="440" t="s">
        <v>303</v>
      </c>
      <c r="C14" s="441"/>
      <c r="D14" s="441"/>
      <c r="E14" s="441"/>
      <c r="F14" s="441"/>
      <c r="G14" s="441"/>
      <c r="H14" s="471"/>
      <c r="I14" s="471"/>
      <c r="J14" s="471"/>
      <c r="K14" s="472"/>
    </row>
    <row r="15" spans="2:11" ht="15" customHeight="1" x14ac:dyDescent="0.25">
      <c r="B15" s="440" t="s">
        <v>222</v>
      </c>
      <c r="C15" s="441"/>
      <c r="D15" s="441"/>
      <c r="E15" s="441"/>
      <c r="F15" s="441"/>
      <c r="G15" s="441"/>
      <c r="H15" s="471"/>
      <c r="I15" s="471"/>
      <c r="J15" s="471"/>
      <c r="K15" s="472"/>
    </row>
    <row r="16" spans="2:11" ht="15" customHeight="1" x14ac:dyDescent="0.25">
      <c r="B16" s="440" t="s">
        <v>223</v>
      </c>
      <c r="C16" s="441"/>
      <c r="D16" s="441"/>
      <c r="E16" s="441"/>
      <c r="F16" s="441"/>
      <c r="G16" s="441"/>
      <c r="H16" s="471"/>
      <c r="I16" s="471"/>
      <c r="J16" s="471"/>
      <c r="K16" s="472"/>
    </row>
    <row r="17" spans="2:11" ht="5.25" customHeight="1" x14ac:dyDescent="0.25">
      <c r="B17" s="562" t="s">
        <v>304</v>
      </c>
      <c r="C17" s="563"/>
      <c r="D17" s="563"/>
      <c r="E17" s="563"/>
      <c r="F17" s="563"/>
      <c r="G17" s="563"/>
      <c r="H17" s="471"/>
      <c r="I17" s="471"/>
      <c r="J17" s="471"/>
      <c r="K17" s="472"/>
    </row>
    <row r="18" spans="2:11" ht="15" customHeight="1" x14ac:dyDescent="0.25">
      <c r="B18" s="562"/>
      <c r="C18" s="563"/>
      <c r="D18" s="563"/>
      <c r="E18" s="563"/>
      <c r="F18" s="563"/>
      <c r="G18" s="563"/>
      <c r="H18" s="471"/>
      <c r="I18" s="471"/>
      <c r="J18" s="471"/>
      <c r="K18" s="472"/>
    </row>
    <row r="19" spans="2:11" ht="15" customHeight="1" x14ac:dyDescent="0.25">
      <c r="B19" s="440" t="s">
        <v>305</v>
      </c>
      <c r="C19" s="442"/>
      <c r="D19" s="442"/>
      <c r="E19" s="442"/>
      <c r="F19" s="442"/>
      <c r="G19" s="442"/>
      <c r="H19" s="471"/>
      <c r="I19" s="471"/>
      <c r="J19" s="471"/>
      <c r="K19" s="472"/>
    </row>
    <row r="20" spans="2:11" ht="15" customHeight="1" x14ac:dyDescent="0.25">
      <c r="B20" s="440" t="s">
        <v>306</v>
      </c>
      <c r="C20" s="442"/>
      <c r="D20" s="442"/>
      <c r="E20" s="442"/>
      <c r="F20" s="442"/>
      <c r="G20" s="442"/>
      <c r="H20" s="471"/>
      <c r="I20" s="471"/>
      <c r="J20" s="471"/>
      <c r="K20" s="472"/>
    </row>
    <row r="21" spans="2:11" ht="15" customHeight="1" x14ac:dyDescent="0.25">
      <c r="B21" s="440"/>
      <c r="C21" s="441"/>
      <c r="D21" s="441"/>
      <c r="E21" s="441"/>
      <c r="F21" s="441"/>
      <c r="G21" s="441"/>
      <c r="H21" s="471"/>
      <c r="I21" s="471"/>
      <c r="J21" s="471"/>
      <c r="K21" s="472"/>
    </row>
    <row r="22" spans="2:11" s="235" customFormat="1" ht="12.75" customHeight="1" x14ac:dyDescent="0.25">
      <c r="B22" s="476" t="s">
        <v>326</v>
      </c>
      <c r="C22" s="477"/>
      <c r="D22" s="477"/>
      <c r="E22" s="477"/>
      <c r="F22" s="477"/>
      <c r="G22" s="477"/>
      <c r="H22" s="477"/>
      <c r="I22" s="477"/>
      <c r="J22" s="477"/>
      <c r="K22" s="478"/>
    </row>
    <row r="23" spans="2:11" s="235" customFormat="1" ht="6" customHeight="1" x14ac:dyDescent="0.25">
      <c r="B23" s="462"/>
      <c r="C23" s="460"/>
      <c r="D23" s="460"/>
      <c r="E23" s="460"/>
      <c r="F23" s="460"/>
      <c r="G23" s="460"/>
      <c r="H23" s="460"/>
      <c r="I23" s="460"/>
      <c r="J23" s="460"/>
      <c r="K23" s="461"/>
    </row>
    <row r="24" spans="2:11" s="235" customFormat="1" ht="12.75" x14ac:dyDescent="0.25">
      <c r="B24" s="444" t="s">
        <v>321</v>
      </c>
      <c r="C24" s="460"/>
      <c r="D24" s="460"/>
      <c r="E24" s="460"/>
      <c r="F24" s="460"/>
      <c r="G24" s="460"/>
      <c r="H24" s="460"/>
      <c r="I24" s="460"/>
      <c r="J24" s="460"/>
      <c r="K24" s="461"/>
    </row>
    <row r="25" spans="2:11" s="235" customFormat="1" ht="12" customHeight="1" x14ac:dyDescent="0.25">
      <c r="B25" s="463" t="s">
        <v>56</v>
      </c>
      <c r="C25" s="460"/>
      <c r="D25" s="460"/>
      <c r="E25" s="460"/>
      <c r="F25" s="460"/>
      <c r="G25" s="460"/>
      <c r="H25" s="460"/>
      <c r="I25" s="460"/>
      <c r="J25" s="460"/>
      <c r="K25" s="461"/>
    </row>
    <row r="26" spans="2:11" s="235" customFormat="1" ht="12" customHeight="1" x14ac:dyDescent="0.25">
      <c r="B26" s="463" t="s">
        <v>57</v>
      </c>
      <c r="C26" s="460"/>
      <c r="D26" s="460"/>
      <c r="E26" s="460"/>
      <c r="F26" s="460"/>
      <c r="G26" s="460"/>
      <c r="H26" s="460"/>
      <c r="I26" s="460"/>
      <c r="J26" s="460"/>
      <c r="K26" s="461"/>
    </row>
    <row r="27" spans="2:11" s="235" customFormat="1" ht="12.75" x14ac:dyDescent="0.25">
      <c r="B27" s="463" t="s">
        <v>48</v>
      </c>
      <c r="C27" s="460"/>
      <c r="D27" s="460"/>
      <c r="E27" s="460"/>
      <c r="F27" s="460"/>
      <c r="G27" s="460"/>
      <c r="H27" s="460"/>
      <c r="I27" s="460"/>
      <c r="J27" s="460"/>
      <c r="K27" s="461"/>
    </row>
    <row r="28" spans="2:11" s="235" customFormat="1" ht="12.75" x14ac:dyDescent="0.25">
      <c r="B28" s="463"/>
      <c r="C28" s="460"/>
      <c r="D28" s="460"/>
      <c r="E28" s="460"/>
      <c r="F28" s="460"/>
      <c r="G28" s="460"/>
      <c r="H28" s="460"/>
      <c r="I28" s="460"/>
      <c r="J28" s="460"/>
      <c r="K28" s="461"/>
    </row>
    <row r="29" spans="2:11" s="235" customFormat="1" ht="12.75" x14ac:dyDescent="0.25">
      <c r="B29" s="444" t="s">
        <v>322</v>
      </c>
      <c r="C29" s="460"/>
      <c r="D29" s="460"/>
      <c r="E29" s="460"/>
      <c r="F29" s="460"/>
      <c r="G29" s="460"/>
      <c r="H29" s="460"/>
      <c r="I29" s="460"/>
      <c r="J29" s="460"/>
      <c r="K29" s="461"/>
    </row>
    <row r="30" spans="2:11" s="235" customFormat="1" ht="12.75" x14ac:dyDescent="0.25">
      <c r="B30" s="463" t="s">
        <v>134</v>
      </c>
      <c r="C30" s="460"/>
      <c r="D30" s="460"/>
      <c r="E30" s="460"/>
      <c r="F30" s="460"/>
      <c r="G30" s="460"/>
      <c r="H30" s="460"/>
      <c r="I30" s="460"/>
      <c r="J30" s="460"/>
      <c r="K30" s="461"/>
    </row>
    <row r="31" spans="2:11" s="235" customFormat="1" ht="12.75" x14ac:dyDescent="0.25">
      <c r="B31" s="463" t="s">
        <v>52</v>
      </c>
      <c r="C31" s="460"/>
      <c r="D31" s="460"/>
      <c r="E31" s="460"/>
      <c r="F31" s="460"/>
      <c r="G31" s="460"/>
      <c r="H31" s="460"/>
      <c r="I31" s="460"/>
      <c r="J31" s="460"/>
      <c r="K31" s="461"/>
    </row>
    <row r="32" spans="2:11" s="235" customFormat="1" ht="12.75" x14ac:dyDescent="0.25">
      <c r="B32" s="463" t="s">
        <v>53</v>
      </c>
      <c r="C32" s="460"/>
      <c r="D32" s="460"/>
      <c r="E32" s="460"/>
      <c r="F32" s="460"/>
      <c r="G32" s="460"/>
      <c r="H32" s="460"/>
      <c r="I32" s="460"/>
      <c r="J32" s="460"/>
      <c r="K32" s="461"/>
    </row>
    <row r="33" spans="2:11" s="235" customFormat="1" ht="12.75" x14ac:dyDescent="0.25">
      <c r="B33" s="463" t="s">
        <v>49</v>
      </c>
      <c r="C33" s="460"/>
      <c r="D33" s="460"/>
      <c r="E33" s="460"/>
      <c r="F33" s="460"/>
      <c r="G33" s="460"/>
      <c r="H33" s="460"/>
      <c r="I33" s="460"/>
      <c r="J33" s="460"/>
      <c r="K33" s="461"/>
    </row>
    <row r="34" spans="2:11" s="235" customFormat="1" ht="12.75" x14ac:dyDescent="0.25">
      <c r="B34" s="463" t="s">
        <v>135</v>
      </c>
      <c r="C34" s="460"/>
      <c r="D34" s="460"/>
      <c r="E34" s="460"/>
      <c r="F34" s="460"/>
      <c r="G34" s="460"/>
      <c r="H34" s="460"/>
      <c r="I34" s="460"/>
      <c r="J34" s="460"/>
      <c r="K34" s="461"/>
    </row>
    <row r="35" spans="2:11" s="235" customFormat="1" ht="12.75" x14ac:dyDescent="0.25">
      <c r="B35" s="463" t="s">
        <v>51</v>
      </c>
      <c r="C35" s="460"/>
      <c r="D35" s="460"/>
      <c r="E35" s="460"/>
      <c r="F35" s="460"/>
      <c r="G35" s="460"/>
      <c r="H35" s="460"/>
      <c r="I35" s="460"/>
      <c r="J35" s="460"/>
      <c r="K35" s="461"/>
    </row>
    <row r="36" spans="2:11" s="235" customFormat="1" ht="12.75" x14ac:dyDescent="0.25">
      <c r="B36" s="463"/>
      <c r="C36" s="460"/>
      <c r="D36" s="460"/>
      <c r="E36" s="460"/>
      <c r="F36" s="460"/>
      <c r="G36" s="460"/>
      <c r="H36" s="460"/>
      <c r="I36" s="460"/>
      <c r="J36" s="460"/>
      <c r="K36" s="461"/>
    </row>
    <row r="37" spans="2:11" s="235" customFormat="1" ht="12.75" x14ac:dyDescent="0.25">
      <c r="B37" s="444" t="s">
        <v>323</v>
      </c>
      <c r="C37" s="460"/>
      <c r="D37" s="460"/>
      <c r="E37" s="460"/>
      <c r="F37" s="460"/>
      <c r="G37" s="460"/>
      <c r="H37" s="460"/>
      <c r="I37" s="460"/>
      <c r="J37" s="460"/>
      <c r="K37" s="461"/>
    </row>
    <row r="38" spans="2:11" s="235" customFormat="1" ht="12.75" x14ac:dyDescent="0.25">
      <c r="B38" s="463" t="s">
        <v>136</v>
      </c>
      <c r="C38" s="460"/>
      <c r="D38" s="460"/>
      <c r="E38" s="460"/>
      <c r="F38" s="460"/>
      <c r="G38" s="460"/>
      <c r="H38" s="460"/>
      <c r="I38" s="460"/>
      <c r="J38" s="460"/>
      <c r="K38" s="461"/>
    </row>
    <row r="39" spans="2:11" s="235" customFormat="1" ht="12.75" x14ac:dyDescent="0.25">
      <c r="B39" s="463" t="s">
        <v>135</v>
      </c>
      <c r="C39" s="460"/>
      <c r="D39" s="460"/>
      <c r="E39" s="460"/>
      <c r="F39" s="460"/>
      <c r="G39" s="460"/>
      <c r="H39" s="460"/>
      <c r="I39" s="460"/>
      <c r="J39" s="460"/>
      <c r="K39" s="461"/>
    </row>
    <row r="40" spans="2:11" s="235" customFormat="1" ht="12.75" x14ac:dyDescent="0.25">
      <c r="B40" s="463"/>
      <c r="C40" s="460"/>
      <c r="D40" s="460"/>
      <c r="E40" s="460"/>
      <c r="F40" s="460"/>
      <c r="G40" s="460"/>
      <c r="H40" s="460"/>
      <c r="I40" s="460"/>
      <c r="J40" s="460"/>
      <c r="K40" s="461"/>
    </row>
    <row r="41" spans="2:11" s="235" customFormat="1" ht="12.75" x14ac:dyDescent="0.25">
      <c r="B41" s="444" t="s">
        <v>325</v>
      </c>
      <c r="C41" s="460"/>
      <c r="D41" s="460"/>
      <c r="E41" s="460"/>
      <c r="F41" s="460"/>
      <c r="G41" s="460"/>
      <c r="H41" s="460"/>
      <c r="I41" s="460"/>
      <c r="J41" s="460"/>
      <c r="K41" s="461"/>
    </row>
    <row r="42" spans="2:11" s="235" customFormat="1" ht="12.75" x14ac:dyDescent="0.25">
      <c r="B42" s="463" t="s">
        <v>160</v>
      </c>
      <c r="C42" s="460"/>
      <c r="D42" s="460"/>
      <c r="E42" s="460"/>
      <c r="F42" s="460"/>
      <c r="G42" s="460"/>
      <c r="H42" s="460"/>
      <c r="I42" s="460"/>
      <c r="J42" s="460"/>
      <c r="K42" s="461"/>
    </row>
    <row r="43" spans="2:11" s="235" customFormat="1" ht="12.75" x14ac:dyDescent="0.25">
      <c r="B43" s="463" t="s">
        <v>161</v>
      </c>
      <c r="C43" s="460"/>
      <c r="D43" s="460"/>
      <c r="E43" s="460"/>
      <c r="F43" s="460"/>
      <c r="G43" s="460"/>
      <c r="H43" s="460"/>
      <c r="I43" s="460"/>
      <c r="J43" s="460"/>
      <c r="K43" s="461"/>
    </row>
    <row r="44" spans="2:11" s="235" customFormat="1" ht="12.75" x14ac:dyDescent="0.25">
      <c r="B44" s="463" t="s">
        <v>50</v>
      </c>
      <c r="C44" s="460"/>
      <c r="D44" s="460"/>
      <c r="E44" s="460"/>
      <c r="F44" s="460"/>
      <c r="G44" s="460"/>
      <c r="H44" s="460"/>
      <c r="I44" s="460"/>
      <c r="J44" s="460"/>
      <c r="K44" s="461"/>
    </row>
    <row r="45" spans="2:11" s="235" customFormat="1" ht="12.75" x14ac:dyDescent="0.25">
      <c r="B45" s="443"/>
      <c r="C45" s="460"/>
      <c r="D45" s="460"/>
      <c r="E45" s="460"/>
      <c r="F45" s="460"/>
      <c r="G45" s="460"/>
      <c r="H45" s="460"/>
      <c r="I45" s="460"/>
      <c r="J45" s="460"/>
      <c r="K45" s="461"/>
    </row>
    <row r="46" spans="2:11" s="235" customFormat="1" ht="12.75" x14ac:dyDescent="0.25">
      <c r="B46" s="444" t="s">
        <v>324</v>
      </c>
      <c r="C46" s="460"/>
      <c r="D46" s="460"/>
      <c r="E46" s="460"/>
      <c r="F46" s="460"/>
      <c r="G46" s="460"/>
      <c r="H46" s="460"/>
      <c r="I46" s="460"/>
      <c r="J46" s="460"/>
      <c r="K46" s="461"/>
    </row>
    <row r="47" spans="2:11" s="235" customFormat="1" ht="12.75" x14ac:dyDescent="0.25">
      <c r="B47" s="463" t="s">
        <v>55</v>
      </c>
      <c r="C47" s="460"/>
      <c r="D47" s="460"/>
      <c r="E47" s="460"/>
      <c r="F47" s="460"/>
      <c r="G47" s="460"/>
      <c r="H47" s="460"/>
      <c r="I47" s="460"/>
      <c r="J47" s="460"/>
      <c r="K47" s="461"/>
    </row>
    <row r="48" spans="2:11" ht="7.5" customHeight="1" x14ac:dyDescent="0.25">
      <c r="B48" s="443"/>
      <c r="C48" s="441"/>
      <c r="D48" s="441"/>
      <c r="E48" s="441"/>
      <c r="F48" s="441"/>
      <c r="G48" s="441"/>
      <c r="H48" s="471"/>
      <c r="I48" s="471"/>
      <c r="J48" s="471"/>
      <c r="K48" s="472"/>
    </row>
    <row r="49" spans="2:11" ht="15" customHeight="1" x14ac:dyDescent="0.25">
      <c r="B49" s="444" t="s">
        <v>307</v>
      </c>
      <c r="C49" s="445"/>
      <c r="D49" s="445"/>
      <c r="E49" s="445"/>
      <c r="F49" s="445"/>
      <c r="G49" s="445"/>
      <c r="H49" s="471"/>
      <c r="I49" s="471"/>
      <c r="J49" s="471"/>
      <c r="K49" s="472"/>
    </row>
    <row r="50" spans="2:11" ht="7.5" customHeight="1" x14ac:dyDescent="0.25">
      <c r="B50" s="446"/>
      <c r="C50" s="442"/>
      <c r="D50" s="442"/>
      <c r="E50" s="442"/>
      <c r="F50" s="442"/>
      <c r="G50" s="442"/>
      <c r="H50" s="471"/>
      <c r="I50" s="471"/>
      <c r="J50" s="471"/>
      <c r="K50" s="472"/>
    </row>
    <row r="51" spans="2:11" ht="7.5" customHeight="1" x14ac:dyDescent="0.25">
      <c r="B51" s="567" t="s">
        <v>308</v>
      </c>
      <c r="C51" s="568"/>
      <c r="D51" s="568"/>
      <c r="E51" s="568"/>
      <c r="F51" s="568"/>
      <c r="G51" s="568"/>
      <c r="H51" s="568"/>
      <c r="I51" s="568"/>
      <c r="J51" s="568"/>
      <c r="K51" s="569"/>
    </row>
    <row r="52" spans="2:11" ht="18" customHeight="1" x14ac:dyDescent="0.25">
      <c r="B52" s="567"/>
      <c r="C52" s="568"/>
      <c r="D52" s="568"/>
      <c r="E52" s="568"/>
      <c r="F52" s="568"/>
      <c r="G52" s="568"/>
      <c r="H52" s="568"/>
      <c r="I52" s="568"/>
      <c r="J52" s="568"/>
      <c r="K52" s="569"/>
    </row>
    <row r="53" spans="2:11" ht="18" customHeight="1" x14ac:dyDescent="0.25">
      <c r="B53" s="567" t="s">
        <v>309</v>
      </c>
      <c r="C53" s="568"/>
      <c r="D53" s="568"/>
      <c r="E53" s="568"/>
      <c r="F53" s="568"/>
      <c r="G53" s="568"/>
      <c r="H53" s="568"/>
      <c r="I53" s="568"/>
      <c r="J53" s="568"/>
      <c r="K53" s="569"/>
    </row>
    <row r="54" spans="2:11" ht="6.75" customHeight="1" x14ac:dyDescent="0.25">
      <c r="B54" s="567"/>
      <c r="C54" s="568"/>
      <c r="D54" s="568"/>
      <c r="E54" s="568"/>
      <c r="F54" s="568"/>
      <c r="G54" s="568"/>
      <c r="H54" s="568"/>
      <c r="I54" s="568"/>
      <c r="J54" s="568"/>
      <c r="K54" s="569"/>
    </row>
    <row r="55" spans="2:11" ht="6.75" customHeight="1" x14ac:dyDescent="0.25">
      <c r="B55" s="447"/>
      <c r="C55" s="448"/>
      <c r="D55" s="448"/>
      <c r="E55" s="448"/>
      <c r="F55" s="448"/>
      <c r="G55" s="448"/>
      <c r="H55" s="471"/>
      <c r="I55" s="471"/>
      <c r="J55" s="471"/>
      <c r="K55" s="472"/>
    </row>
    <row r="56" spans="2:11" ht="14.25" customHeight="1" x14ac:dyDescent="0.25">
      <c r="B56" s="444" t="s">
        <v>310</v>
      </c>
      <c r="C56" s="448"/>
      <c r="D56" s="448"/>
      <c r="E56" s="448"/>
      <c r="F56" s="448"/>
      <c r="G56" s="448"/>
      <c r="H56" s="471"/>
      <c r="I56" s="471"/>
      <c r="J56" s="471"/>
      <c r="K56" s="472"/>
    </row>
    <row r="57" spans="2:11" ht="6.75" customHeight="1" x14ac:dyDescent="0.25">
      <c r="B57" s="447"/>
      <c r="C57" s="448"/>
      <c r="D57" s="448"/>
      <c r="E57" s="448"/>
      <c r="F57" s="448"/>
      <c r="G57" s="448"/>
      <c r="H57" s="471"/>
      <c r="I57" s="471"/>
      <c r="J57" s="471"/>
      <c r="K57" s="472"/>
    </row>
    <row r="58" spans="2:11" ht="14.25" customHeight="1" x14ac:dyDescent="0.25">
      <c r="B58" s="567" t="s">
        <v>348</v>
      </c>
      <c r="C58" s="568"/>
      <c r="D58" s="568"/>
      <c r="E58" s="568"/>
      <c r="F58" s="568"/>
      <c r="G58" s="568"/>
      <c r="H58" s="568"/>
      <c r="I58" s="568"/>
      <c r="J58" s="568"/>
      <c r="K58" s="569"/>
    </row>
    <row r="59" spans="2:11" ht="44.25" customHeight="1" x14ac:dyDescent="0.25">
      <c r="B59" s="567"/>
      <c r="C59" s="568"/>
      <c r="D59" s="568"/>
      <c r="E59" s="568"/>
      <c r="F59" s="568"/>
      <c r="G59" s="568"/>
      <c r="H59" s="568"/>
      <c r="I59" s="568"/>
      <c r="J59" s="568"/>
      <c r="K59" s="569"/>
    </row>
    <row r="60" spans="2:11" ht="10.5" customHeight="1" x14ac:dyDescent="0.25">
      <c r="B60" s="479"/>
      <c r="C60" s="480"/>
      <c r="D60" s="480"/>
      <c r="E60" s="480"/>
      <c r="F60" s="480"/>
      <c r="G60" s="480"/>
      <c r="H60" s="481"/>
      <c r="I60" s="481"/>
      <c r="J60" s="481"/>
      <c r="K60" s="482"/>
    </row>
    <row r="61" spans="2:11" ht="15" customHeight="1" x14ac:dyDescent="0.25">
      <c r="B61" s="459" t="s">
        <v>315</v>
      </c>
      <c r="C61" s="457"/>
      <c r="D61" s="457"/>
      <c r="E61" s="457"/>
      <c r="F61" s="457"/>
      <c r="G61" s="457"/>
      <c r="H61" s="471"/>
      <c r="I61" s="471"/>
      <c r="J61" s="471"/>
      <c r="K61" s="472"/>
    </row>
    <row r="62" spans="2:11" ht="3.75" customHeight="1" x14ac:dyDescent="0.25">
      <c r="B62" s="450"/>
      <c r="C62" s="457"/>
      <c r="D62" s="457"/>
      <c r="E62" s="457"/>
      <c r="F62" s="457"/>
      <c r="G62" s="457"/>
      <c r="H62" s="471"/>
      <c r="I62" s="471"/>
      <c r="J62" s="471"/>
      <c r="K62" s="472"/>
    </row>
    <row r="63" spans="2:11" ht="15" customHeight="1" x14ac:dyDescent="0.25">
      <c r="B63" s="458" t="s">
        <v>316</v>
      </c>
      <c r="C63" s="457"/>
      <c r="D63" s="457"/>
      <c r="E63" s="457"/>
      <c r="F63" s="457"/>
      <c r="G63" s="457"/>
      <c r="H63" s="471"/>
      <c r="I63" s="471"/>
      <c r="J63" s="471"/>
      <c r="K63" s="472"/>
    </row>
    <row r="64" spans="2:11" ht="28.5" customHeight="1" x14ac:dyDescent="0.25">
      <c r="B64" s="570" t="s">
        <v>317</v>
      </c>
      <c r="C64" s="571"/>
      <c r="D64" s="571"/>
      <c r="E64" s="571"/>
      <c r="F64" s="571"/>
      <c r="G64" s="571"/>
      <c r="H64" s="571"/>
      <c r="I64" s="571"/>
      <c r="J64" s="571"/>
      <c r="K64" s="572"/>
    </row>
    <row r="65" spans="2:11" ht="7.5" customHeight="1" x14ac:dyDescent="0.25">
      <c r="B65" s="558"/>
      <c r="C65" s="559"/>
      <c r="D65" s="559"/>
      <c r="E65" s="559"/>
      <c r="F65" s="559"/>
      <c r="G65" s="559"/>
      <c r="H65" s="471"/>
      <c r="I65" s="471"/>
      <c r="J65" s="471"/>
      <c r="K65" s="472"/>
    </row>
    <row r="66" spans="2:11" ht="15" customHeight="1" x14ac:dyDescent="0.25">
      <c r="B66" s="458" t="s">
        <v>318</v>
      </c>
      <c r="C66" s="466"/>
      <c r="D66" s="466"/>
      <c r="E66" s="466"/>
      <c r="F66" s="466"/>
      <c r="G66" s="466"/>
      <c r="H66" s="471"/>
      <c r="I66" s="471"/>
      <c r="J66" s="471"/>
      <c r="K66" s="472"/>
    </row>
    <row r="67" spans="2:11" ht="5.25" customHeight="1" x14ac:dyDescent="0.25">
      <c r="B67" s="449"/>
      <c r="C67" s="483"/>
      <c r="D67" s="483"/>
      <c r="E67" s="483"/>
      <c r="F67" s="483"/>
      <c r="G67" s="483"/>
      <c r="H67" s="484"/>
      <c r="I67" s="484"/>
      <c r="J67" s="484"/>
      <c r="K67" s="485"/>
    </row>
    <row r="68" spans="2:11" ht="17.25" customHeight="1" x14ac:dyDescent="0.25">
      <c r="B68" s="479" t="s">
        <v>214</v>
      </c>
      <c r="C68" s="486"/>
      <c r="D68" s="486"/>
      <c r="E68" s="486"/>
      <c r="F68" s="486"/>
      <c r="G68" s="486"/>
      <c r="H68" s="481"/>
      <c r="I68" s="481"/>
      <c r="J68" s="481"/>
      <c r="K68" s="482"/>
    </row>
    <row r="69" spans="2:11" ht="9" customHeight="1" x14ac:dyDescent="0.25">
      <c r="B69" s="450"/>
      <c r="C69" s="451"/>
      <c r="D69" s="451"/>
      <c r="E69" s="451"/>
      <c r="F69" s="451"/>
      <c r="G69" s="451"/>
      <c r="H69" s="471"/>
      <c r="I69" s="471"/>
      <c r="J69" s="471"/>
      <c r="K69" s="472"/>
    </row>
    <row r="70" spans="2:11" ht="17.25" customHeight="1" x14ac:dyDescent="0.25">
      <c r="B70" s="450" t="s">
        <v>224</v>
      </c>
      <c r="C70" s="451"/>
      <c r="D70" s="451"/>
      <c r="E70" s="451"/>
      <c r="F70" s="451"/>
      <c r="G70" s="451"/>
      <c r="H70" s="471"/>
      <c r="I70" s="471"/>
      <c r="J70" s="471"/>
      <c r="K70" s="472"/>
    </row>
    <row r="71" spans="2:11" ht="37.5" customHeight="1" x14ac:dyDescent="0.25">
      <c r="B71" s="574" t="s">
        <v>311</v>
      </c>
      <c r="C71" s="575"/>
      <c r="D71" s="575"/>
      <c r="E71" s="575"/>
      <c r="F71" s="575"/>
      <c r="G71" s="575"/>
      <c r="H71" s="576"/>
      <c r="I71" s="576"/>
      <c r="J71" s="576"/>
      <c r="K71" s="577"/>
    </row>
    <row r="72" spans="2:11" ht="26.25" customHeight="1" x14ac:dyDescent="0.25">
      <c r="B72" s="450" t="s">
        <v>312</v>
      </c>
      <c r="C72" s="456"/>
      <c r="D72" s="456"/>
      <c r="E72" s="456"/>
      <c r="F72" s="456"/>
      <c r="G72" s="456"/>
      <c r="H72" s="471"/>
      <c r="I72" s="471"/>
      <c r="J72" s="471"/>
      <c r="K72" s="472"/>
    </row>
    <row r="73" spans="2:11" ht="17.25" customHeight="1" x14ac:dyDescent="0.25">
      <c r="B73" s="567" t="s">
        <v>319</v>
      </c>
      <c r="C73" s="573"/>
      <c r="D73" s="573"/>
      <c r="E73" s="573"/>
      <c r="F73" s="573"/>
      <c r="G73" s="573"/>
      <c r="H73" s="471"/>
      <c r="I73" s="471"/>
      <c r="J73" s="471"/>
      <c r="K73" s="472"/>
    </row>
    <row r="74" spans="2:11" ht="20.25" customHeight="1" x14ac:dyDescent="0.25">
      <c r="B74" s="567" t="s">
        <v>313</v>
      </c>
      <c r="C74" s="568"/>
      <c r="D74" s="568"/>
      <c r="E74" s="568"/>
      <c r="F74" s="568"/>
      <c r="G74" s="568"/>
      <c r="H74" s="471"/>
      <c r="I74" s="471"/>
      <c r="J74" s="471"/>
      <c r="K74" s="472"/>
    </row>
    <row r="75" spans="2:11" ht="28.5" customHeight="1" x14ac:dyDescent="0.25">
      <c r="B75" s="450" t="s">
        <v>327</v>
      </c>
      <c r="C75" s="456"/>
      <c r="D75" s="456"/>
      <c r="E75" s="456"/>
      <c r="F75" s="456"/>
      <c r="G75" s="456"/>
      <c r="H75" s="471"/>
      <c r="I75" s="471"/>
      <c r="J75" s="471"/>
      <c r="K75" s="472"/>
    </row>
    <row r="76" spans="2:11" ht="30" customHeight="1" x14ac:dyDescent="0.25">
      <c r="B76" s="578" t="s">
        <v>314</v>
      </c>
      <c r="C76" s="579"/>
      <c r="D76" s="579"/>
      <c r="E76" s="579"/>
      <c r="F76" s="579"/>
      <c r="G76" s="579"/>
      <c r="H76" s="580"/>
      <c r="I76" s="580"/>
      <c r="J76" s="580"/>
      <c r="K76" s="581"/>
    </row>
    <row r="77" spans="2:11" ht="15" customHeight="1" x14ac:dyDescent="0.25">
      <c r="B77" s="452"/>
      <c r="C77" s="453"/>
      <c r="D77" s="453"/>
      <c r="E77" s="453"/>
      <c r="F77" s="453"/>
      <c r="G77" s="453"/>
      <c r="H77" s="471"/>
      <c r="I77" s="471"/>
      <c r="J77" s="471"/>
      <c r="K77" s="472"/>
    </row>
    <row r="78" spans="2:11" ht="15" customHeight="1" x14ac:dyDescent="0.25">
      <c r="B78" s="558" t="s">
        <v>347</v>
      </c>
      <c r="C78" s="559"/>
      <c r="D78" s="559"/>
      <c r="E78" s="559"/>
      <c r="F78" s="559"/>
      <c r="G78" s="559"/>
      <c r="H78" s="559"/>
      <c r="I78" s="559"/>
      <c r="J78" s="559"/>
      <c r="K78" s="582"/>
    </row>
    <row r="79" spans="2:11" ht="15" customHeight="1" x14ac:dyDescent="0.25">
      <c r="B79" s="558"/>
      <c r="C79" s="559"/>
      <c r="D79" s="559"/>
      <c r="E79" s="559"/>
      <c r="F79" s="559"/>
      <c r="G79" s="559"/>
      <c r="H79" s="559"/>
      <c r="I79" s="559"/>
      <c r="J79" s="559"/>
      <c r="K79" s="582"/>
    </row>
    <row r="80" spans="2:11" ht="30.75" customHeight="1" x14ac:dyDescent="0.25">
      <c r="B80" s="555" t="s">
        <v>320</v>
      </c>
      <c r="C80" s="556"/>
      <c r="D80" s="556"/>
      <c r="E80" s="556"/>
      <c r="F80" s="556"/>
      <c r="G80" s="556"/>
      <c r="H80" s="556"/>
      <c r="I80" s="556"/>
      <c r="J80" s="556"/>
      <c r="K80" s="557"/>
    </row>
    <row r="81" spans="2:11" ht="4.5" customHeight="1" thickBot="1" x14ac:dyDescent="0.3">
      <c r="B81" s="454"/>
      <c r="C81" s="455"/>
      <c r="D81" s="455"/>
      <c r="E81" s="455"/>
      <c r="F81" s="455"/>
      <c r="G81" s="455"/>
      <c r="H81" s="474"/>
      <c r="I81" s="474"/>
      <c r="J81" s="474"/>
      <c r="K81" s="475"/>
    </row>
    <row r="82" spans="2:11" ht="7.5" customHeight="1" x14ac:dyDescent="0.25"/>
  </sheetData>
  <sheetProtection algorithmName="SHA-512" hashValue="BucjoIKBw/mf3x+Qu2Pd6OouaXUdx8/8kzyHK7oW2fbG1MtTSD+H+xcJ9L77xe7XPCzDqaUjtchaVjSdGEmslw==" saltValue="1HpIOkmQdFA7H4X6Pq0Sjg==" spinCount="100000" sheet="1" objects="1" scenarios="1"/>
  <mergeCells count="14">
    <mergeCell ref="B80:K80"/>
    <mergeCell ref="B65:G65"/>
    <mergeCell ref="B4:G5"/>
    <mergeCell ref="B17:G18"/>
    <mergeCell ref="B2:K2"/>
    <mergeCell ref="B51:K52"/>
    <mergeCell ref="B53:K54"/>
    <mergeCell ref="B58:K59"/>
    <mergeCell ref="B64:K64"/>
    <mergeCell ref="B74:G74"/>
    <mergeCell ref="B73:G73"/>
    <mergeCell ref="B71:K71"/>
    <mergeCell ref="B76:K76"/>
    <mergeCell ref="B78:K79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B1:AX73"/>
  <sheetViews>
    <sheetView showGridLines="0" zoomScale="80" zoomScaleNormal="80" workbookViewId="0"/>
  </sheetViews>
  <sheetFormatPr defaultColWidth="9.140625" defaultRowHeight="15" x14ac:dyDescent="0.25"/>
  <cols>
    <col min="1" max="1" width="4.42578125" style="5" customWidth="1"/>
    <col min="2" max="2" width="5.42578125" style="5" customWidth="1"/>
    <col min="3" max="3" width="11.7109375" style="4" customWidth="1"/>
    <col min="4" max="4" width="78.42578125" style="5" customWidth="1"/>
    <col min="5" max="5" width="20.140625" style="5" customWidth="1"/>
    <col min="6" max="7" width="18.5703125" style="5" customWidth="1"/>
    <col min="8" max="9" width="18.28515625" style="5" customWidth="1"/>
    <col min="10" max="10" width="23.140625" style="5" customWidth="1"/>
    <col min="11" max="11" width="6.5703125" style="5" customWidth="1"/>
    <col min="12" max="16" width="15.7109375" style="5" bestFit="1" customWidth="1"/>
    <col min="17" max="17" width="18" style="5" bestFit="1" customWidth="1"/>
    <col min="18" max="18" width="12.85546875" style="5" customWidth="1"/>
    <col min="19" max="19" width="9.140625" style="5"/>
    <col min="20" max="20" width="11.85546875" style="5" customWidth="1"/>
    <col min="21" max="16384" width="9.140625" style="5"/>
  </cols>
  <sheetData>
    <row r="1" spans="2:30" ht="15.75" thickBot="1" x14ac:dyDescent="0.3"/>
    <row r="2" spans="2:30" x14ac:dyDescent="0.25">
      <c r="B2" s="89"/>
      <c r="C2" s="90"/>
      <c r="D2" s="73"/>
      <c r="E2" s="73"/>
      <c r="F2" s="73"/>
      <c r="G2" s="73"/>
      <c r="H2" s="73"/>
      <c r="I2" s="73"/>
      <c r="J2" s="73"/>
      <c r="K2" s="74"/>
    </row>
    <row r="3" spans="2:30" ht="21" x14ac:dyDescent="0.25">
      <c r="B3" s="77"/>
      <c r="C3" s="619" t="s">
        <v>65</v>
      </c>
      <c r="D3" s="619"/>
      <c r="E3" s="75"/>
      <c r="F3" s="40"/>
      <c r="G3" s="40"/>
      <c r="H3" s="40"/>
      <c r="I3" s="40"/>
      <c r="J3" s="40"/>
      <c r="K3" s="76"/>
    </row>
    <row r="4" spans="2:30" ht="50.25" customHeight="1" x14ac:dyDescent="0.25">
      <c r="B4" s="77"/>
      <c r="C4" s="620" t="s">
        <v>246</v>
      </c>
      <c r="D4" s="620"/>
      <c r="E4" s="620"/>
      <c r="F4" s="620"/>
      <c r="G4" s="620"/>
      <c r="H4" s="620"/>
      <c r="I4" s="620"/>
      <c r="J4" s="620"/>
      <c r="K4" s="76"/>
    </row>
    <row r="5" spans="2:30" ht="18.75" x14ac:dyDescent="0.25">
      <c r="B5" s="77"/>
      <c r="C5" s="638" t="s">
        <v>67</v>
      </c>
      <c r="D5" s="638"/>
      <c r="E5" s="638"/>
      <c r="F5" s="638"/>
      <c r="G5" s="638"/>
      <c r="H5" s="638"/>
      <c r="I5" s="638"/>
      <c r="J5" s="638"/>
      <c r="K5" s="76"/>
    </row>
    <row r="6" spans="2:30" x14ac:dyDescent="0.25">
      <c r="B6" s="77"/>
      <c r="C6" s="40"/>
      <c r="D6" s="40"/>
      <c r="E6" s="40"/>
      <c r="F6" s="40"/>
      <c r="G6" s="40"/>
      <c r="H6" s="40"/>
      <c r="I6" s="40"/>
      <c r="J6" s="40"/>
      <c r="K6" s="76"/>
    </row>
    <row r="7" spans="2:30" s="8" customFormat="1" x14ac:dyDescent="0.25">
      <c r="B7" s="91"/>
      <c r="C7" s="85"/>
      <c r="D7" s="86"/>
      <c r="E7" s="86"/>
      <c r="F7" s="622" t="s">
        <v>0</v>
      </c>
      <c r="G7" s="623"/>
      <c r="H7" s="623"/>
      <c r="I7" s="623"/>
      <c r="J7" s="626"/>
      <c r="K7" s="92"/>
    </row>
    <row r="8" spans="2:30" s="19" customFormat="1" ht="51.75" customHeight="1" thickBot="1" x14ac:dyDescent="0.3">
      <c r="B8" s="93"/>
      <c r="C8" s="41"/>
      <c r="D8" s="87"/>
      <c r="E8" s="20" t="s">
        <v>13</v>
      </c>
      <c r="F8" s="20" t="s">
        <v>275</v>
      </c>
      <c r="G8" s="305" t="s">
        <v>296</v>
      </c>
      <c r="H8" s="639" t="s">
        <v>295</v>
      </c>
      <c r="I8" s="639"/>
      <c r="J8" s="20" t="s">
        <v>87</v>
      </c>
      <c r="K8" s="94"/>
      <c r="AB8" s="20" t="s">
        <v>24</v>
      </c>
      <c r="AC8" s="20" t="s">
        <v>68</v>
      </c>
      <c r="AD8" s="19" t="s">
        <v>126</v>
      </c>
    </row>
    <row r="9" spans="2:30" s="19" customFormat="1" ht="63" customHeight="1" x14ac:dyDescent="0.25">
      <c r="B9" s="93"/>
      <c r="C9" s="46" t="s">
        <v>21</v>
      </c>
      <c r="D9" s="21" t="s">
        <v>71</v>
      </c>
      <c r="E9" s="21" t="s">
        <v>272</v>
      </c>
      <c r="F9" s="21" t="s">
        <v>212</v>
      </c>
      <c r="G9" s="306" t="s">
        <v>212</v>
      </c>
      <c r="H9" s="21" t="s">
        <v>252</v>
      </c>
      <c r="I9" s="259" t="s">
        <v>212</v>
      </c>
      <c r="J9" s="267" t="s">
        <v>212</v>
      </c>
      <c r="K9" s="94"/>
      <c r="AB9" s="19" t="s">
        <v>82</v>
      </c>
      <c r="AC9" s="19" t="s">
        <v>94</v>
      </c>
      <c r="AD9" s="19" t="s">
        <v>69</v>
      </c>
    </row>
    <row r="10" spans="2:30" s="19" customFormat="1" ht="36.75" customHeight="1" x14ac:dyDescent="0.25">
      <c r="B10" s="93"/>
      <c r="C10" s="606" t="s">
        <v>84</v>
      </c>
      <c r="D10" s="607"/>
      <c r="E10" s="607"/>
      <c r="F10" s="607"/>
      <c r="G10" s="607"/>
      <c r="H10" s="607"/>
      <c r="I10" s="607"/>
      <c r="J10" s="608"/>
      <c r="K10" s="94"/>
      <c r="AB10" s="5" t="s">
        <v>83</v>
      </c>
      <c r="AC10" s="19" t="s">
        <v>108</v>
      </c>
      <c r="AD10" s="19" t="s">
        <v>127</v>
      </c>
    </row>
    <row r="11" spans="2:30" ht="32.25" customHeight="1" x14ac:dyDescent="0.25">
      <c r="B11" s="77"/>
      <c r="C11" s="47">
        <v>1</v>
      </c>
      <c r="D11" s="402"/>
      <c r="E11" s="420"/>
      <c r="F11" s="341"/>
      <c r="G11" s="334"/>
      <c r="H11" s="364"/>
      <c r="I11" s="240">
        <f>IF(E11="",0,H11*E11)</f>
        <v>0</v>
      </c>
      <c r="J11" s="422">
        <f t="shared" ref="J11:J14" si="0">IF(F11="",0,IF(F11&lt;I11,F11+G11,(I11+I11*(G11/F11))))</f>
        <v>0</v>
      </c>
      <c r="K11" s="76"/>
      <c r="AC11" s="19" t="s">
        <v>18</v>
      </c>
      <c r="AD11" s="5" t="s">
        <v>128</v>
      </c>
    </row>
    <row r="12" spans="2:30" ht="32.25" customHeight="1" x14ac:dyDescent="0.25">
      <c r="B12" s="77"/>
      <c r="C12" s="47">
        <v>2</v>
      </c>
      <c r="D12" s="402"/>
      <c r="E12" s="420"/>
      <c r="F12" s="379"/>
      <c r="G12" s="334"/>
      <c r="H12" s="364"/>
      <c r="I12" s="240">
        <f t="shared" ref="I12:I15" si="1">IF(E12="",0,H12*E12)</f>
        <v>0</v>
      </c>
      <c r="J12" s="423">
        <f t="shared" si="0"/>
        <v>0</v>
      </c>
      <c r="K12" s="76"/>
      <c r="AD12" s="5" t="s">
        <v>129</v>
      </c>
    </row>
    <row r="13" spans="2:30" ht="32.25" customHeight="1" x14ac:dyDescent="0.25">
      <c r="B13" s="77"/>
      <c r="C13" s="47">
        <v>3</v>
      </c>
      <c r="D13" s="402"/>
      <c r="E13" s="420"/>
      <c r="F13" s="379"/>
      <c r="G13" s="334"/>
      <c r="H13" s="364"/>
      <c r="I13" s="240">
        <f t="shared" si="1"/>
        <v>0</v>
      </c>
      <c r="J13" s="423">
        <f t="shared" si="0"/>
        <v>0</v>
      </c>
      <c r="K13" s="76"/>
      <c r="AD13" s="5" t="s">
        <v>130</v>
      </c>
    </row>
    <row r="14" spans="2:30" ht="32.25" customHeight="1" x14ac:dyDescent="0.25">
      <c r="B14" s="77"/>
      <c r="C14" s="47">
        <v>4</v>
      </c>
      <c r="D14" s="402"/>
      <c r="E14" s="420"/>
      <c r="F14" s="379"/>
      <c r="G14" s="334"/>
      <c r="H14" s="364"/>
      <c r="I14" s="240">
        <f t="shared" si="1"/>
        <v>0</v>
      </c>
      <c r="J14" s="423">
        <f t="shared" si="0"/>
        <v>0</v>
      </c>
      <c r="K14" s="76"/>
      <c r="AD14" s="5" t="s">
        <v>131</v>
      </c>
    </row>
    <row r="15" spans="2:30" ht="32.25" customHeight="1" thickBot="1" x14ac:dyDescent="0.3">
      <c r="B15" s="77"/>
      <c r="C15" s="48">
        <v>5</v>
      </c>
      <c r="D15" s="403"/>
      <c r="E15" s="421"/>
      <c r="F15" s="380"/>
      <c r="G15" s="342"/>
      <c r="H15" s="381"/>
      <c r="I15" s="240">
        <f t="shared" si="1"/>
        <v>0</v>
      </c>
      <c r="J15" s="424">
        <f>IF(F15="",0,IF(F15&lt;I15,F15+G15,(I15+I15*(G15/F15))))</f>
        <v>0</v>
      </c>
      <c r="K15" s="76"/>
    </row>
    <row r="16" spans="2:30" ht="15.75" thickBot="1" x14ac:dyDescent="0.3">
      <c r="B16" s="77"/>
      <c r="C16" s="81"/>
      <c r="D16" s="40"/>
      <c r="E16" s="40"/>
      <c r="F16" s="194">
        <f>SUM(F11:F15)</f>
        <v>0</v>
      </c>
      <c r="G16" s="195">
        <f>SUM(G11:G15)</f>
        <v>0</v>
      </c>
      <c r="H16" s="321"/>
      <c r="I16" s="195">
        <f>SUM(I11:I15)</f>
        <v>0</v>
      </c>
      <c r="J16" s="194">
        <f>SUM(J11:J15)</f>
        <v>0</v>
      </c>
      <c r="K16" s="76"/>
      <c r="AB16"/>
    </row>
    <row r="17" spans="2:50" s="4" customFormat="1" ht="34.5" customHeight="1" thickBot="1" x14ac:dyDescent="0.3">
      <c r="B17" s="6"/>
      <c r="C17" s="81"/>
      <c r="D17" s="81"/>
      <c r="E17" s="81"/>
      <c r="F17" s="85" t="s">
        <v>33</v>
      </c>
      <c r="G17" s="85"/>
      <c r="H17" s="85"/>
      <c r="I17" s="85"/>
      <c r="J17" s="88" t="s">
        <v>276</v>
      </c>
      <c r="K17" s="95"/>
      <c r="AB17" s="1"/>
    </row>
    <row r="18" spans="2:50" ht="31.5" customHeight="1" thickBot="1" x14ac:dyDescent="0.3">
      <c r="B18" s="6"/>
      <c r="C18" s="81"/>
      <c r="D18" s="230" t="s">
        <v>300</v>
      </c>
      <c r="E18" s="302">
        <f>J16</f>
        <v>0</v>
      </c>
      <c r="K18" s="95"/>
      <c r="AV18" s="19" t="e">
        <f>'Valores-Padrão'!#REF!</f>
        <v>#REF!</v>
      </c>
      <c r="AW18" s="19" t="e">
        <f>'Valores-Padrão'!#REF!</f>
        <v>#REF!</v>
      </c>
      <c r="AX18" s="19" t="e">
        <f>'Valores-Padrão'!#REF!</f>
        <v>#REF!</v>
      </c>
    </row>
    <row r="19" spans="2:50" ht="24.75" customHeight="1" thickBot="1" x14ac:dyDescent="0.3">
      <c r="B19" s="96"/>
      <c r="C19" s="17"/>
      <c r="D19" s="17"/>
      <c r="E19" s="17"/>
      <c r="F19" s="36"/>
      <c r="G19" s="36"/>
      <c r="H19" s="36"/>
      <c r="I19" s="36"/>
      <c r="J19" s="36"/>
      <c r="K19" s="37"/>
      <c r="L19" s="34"/>
      <c r="M19" s="34"/>
      <c r="N19" s="34"/>
      <c r="O19" s="34"/>
      <c r="P19" s="34"/>
      <c r="Q19" s="34"/>
      <c r="S19" s="19"/>
    </row>
    <row r="20" spans="2:50" x14ac:dyDescent="0.25">
      <c r="S20" s="19"/>
    </row>
    <row r="21" spans="2:50" x14ac:dyDescent="0.25">
      <c r="S21" s="19"/>
    </row>
    <row r="22" spans="2:50" x14ac:dyDescent="0.25">
      <c r="S22" s="19"/>
    </row>
    <row r="23" spans="2:50" x14ac:dyDescent="0.25">
      <c r="S23" s="19"/>
    </row>
    <row r="24" spans="2:50" x14ac:dyDescent="0.25">
      <c r="S24" s="19"/>
    </row>
    <row r="25" spans="2:50" x14ac:dyDescent="0.25">
      <c r="S25" s="19"/>
    </row>
    <row r="26" spans="2:50" x14ac:dyDescent="0.25">
      <c r="S26" s="19"/>
    </row>
    <row r="27" spans="2:50" x14ac:dyDescent="0.25">
      <c r="S27" s="19"/>
    </row>
    <row r="28" spans="2:50" x14ac:dyDescent="0.25">
      <c r="S28" s="19"/>
    </row>
    <row r="29" spans="2:50" x14ac:dyDescent="0.25">
      <c r="S29" s="19"/>
    </row>
    <row r="30" spans="2:50" x14ac:dyDescent="0.25">
      <c r="S30" s="19"/>
    </row>
    <row r="31" spans="2:50" x14ac:dyDescent="0.25">
      <c r="S31" s="19"/>
    </row>
    <row r="32" spans="2:50" x14ac:dyDescent="0.25">
      <c r="S32" s="19"/>
    </row>
    <row r="33" spans="19:19" x14ac:dyDescent="0.25">
      <c r="S33" s="19"/>
    </row>
    <row r="34" spans="19:19" x14ac:dyDescent="0.25">
      <c r="S34" s="19"/>
    </row>
    <row r="35" spans="19:19" x14ac:dyDescent="0.25">
      <c r="S35" s="19"/>
    </row>
    <row r="36" spans="19:19" x14ac:dyDescent="0.25">
      <c r="S36" s="19"/>
    </row>
    <row r="37" spans="19:19" x14ac:dyDescent="0.25">
      <c r="S37" s="19"/>
    </row>
    <row r="38" spans="19:19" x14ac:dyDescent="0.25">
      <c r="S38" s="19"/>
    </row>
    <row r="39" spans="19:19" x14ac:dyDescent="0.25">
      <c r="S39" s="19"/>
    </row>
    <row r="40" spans="19:19" x14ac:dyDescent="0.25">
      <c r="S40" s="19"/>
    </row>
    <row r="41" spans="19:19" x14ac:dyDescent="0.25">
      <c r="S41" s="19"/>
    </row>
    <row r="42" spans="19:19" x14ac:dyDescent="0.25">
      <c r="S42" s="19"/>
    </row>
    <row r="43" spans="19:19" x14ac:dyDescent="0.25">
      <c r="S43" s="19"/>
    </row>
    <row r="44" spans="19:19" x14ac:dyDescent="0.25">
      <c r="S44" s="19"/>
    </row>
    <row r="45" spans="19:19" x14ac:dyDescent="0.25">
      <c r="S45" s="19"/>
    </row>
    <row r="46" spans="19:19" x14ac:dyDescent="0.25">
      <c r="S46" s="19"/>
    </row>
    <row r="47" spans="19:19" x14ac:dyDescent="0.25">
      <c r="S47" s="19"/>
    </row>
    <row r="48" spans="19:19" x14ac:dyDescent="0.25">
      <c r="S48" s="19"/>
    </row>
    <row r="49" spans="19:19" x14ac:dyDescent="0.25">
      <c r="S49" s="19"/>
    </row>
    <row r="50" spans="19:19" x14ac:dyDescent="0.25">
      <c r="S50" s="19"/>
    </row>
    <row r="51" spans="19:19" x14ac:dyDescent="0.25">
      <c r="S51" s="19"/>
    </row>
    <row r="52" spans="19:19" x14ac:dyDescent="0.25">
      <c r="S52" s="19"/>
    </row>
    <row r="53" spans="19:19" x14ac:dyDescent="0.25">
      <c r="S53" s="19"/>
    </row>
    <row r="54" spans="19:19" x14ac:dyDescent="0.25">
      <c r="S54" s="19"/>
    </row>
    <row r="55" spans="19:19" x14ac:dyDescent="0.25">
      <c r="S55" s="19"/>
    </row>
    <row r="56" spans="19:19" x14ac:dyDescent="0.25">
      <c r="S56" s="19"/>
    </row>
    <row r="58" spans="19:19" x14ac:dyDescent="0.25">
      <c r="S58" s="19"/>
    </row>
    <row r="60" spans="19:19" x14ac:dyDescent="0.25">
      <c r="S60" s="19"/>
    </row>
    <row r="62" spans="19:19" x14ac:dyDescent="0.25">
      <c r="S62" s="19"/>
    </row>
    <row r="64" spans="19:19" x14ac:dyDescent="0.25">
      <c r="S64" s="19"/>
    </row>
    <row r="66" spans="19:19" x14ac:dyDescent="0.25">
      <c r="S66" s="19"/>
    </row>
    <row r="68" spans="19:19" x14ac:dyDescent="0.25">
      <c r="S68" s="19"/>
    </row>
    <row r="70" spans="19:19" x14ac:dyDescent="0.25">
      <c r="S70" s="19"/>
    </row>
    <row r="71" spans="19:19" x14ac:dyDescent="0.25">
      <c r="S71" s="5">
        <v>76</v>
      </c>
    </row>
    <row r="72" spans="19:19" x14ac:dyDescent="0.25">
      <c r="S72" s="19">
        <v>77</v>
      </c>
    </row>
    <row r="73" spans="19:19" x14ac:dyDescent="0.25">
      <c r="S73" s="5">
        <v>78</v>
      </c>
    </row>
  </sheetData>
  <sheetProtection algorithmName="SHA-512" hashValue="p2V5hn1hsdxgm68J7ESpv8LpCHMThLHwGLlHoxIeJpzSX/7tCZwgRanOOX4pyqErHmrwYvgIyPgkPwu8SldxMg==" saltValue="9mMQwCL4bWU8So8SAM6aOg==" spinCount="100000" sheet="1" objects="1" scenarios="1" insertRows="0"/>
  <mergeCells count="6">
    <mergeCell ref="C10:J10"/>
    <mergeCell ref="F7:J7"/>
    <mergeCell ref="C3:D3"/>
    <mergeCell ref="C4:J4"/>
    <mergeCell ref="C5:J5"/>
    <mergeCell ref="H8:I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'Valores-Padrão'!$E$35:$E$38</xm:f>
          </x14:formula1>
          <xm:sqref>H11:H15</xm:sqref>
        </x14:dataValidation>
        <x14:dataValidation type="list" allowBlank="1" showInputMessage="1" showErrorMessage="1">
          <x14:formula1>
            <xm:f>'Valores-Padrão'!$C$35</xm:f>
          </x14:formula1>
          <xm:sqref>D11:D15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/>
  <dimension ref="B1:AN60"/>
  <sheetViews>
    <sheetView showGridLines="0" zoomScale="85" zoomScaleNormal="85" workbookViewId="0"/>
  </sheetViews>
  <sheetFormatPr defaultColWidth="9.140625" defaultRowHeight="15" x14ac:dyDescent="0.25"/>
  <cols>
    <col min="1" max="1" width="9.140625" style="10"/>
    <col min="2" max="2" width="6.7109375" style="10" customWidth="1"/>
    <col min="3" max="3" width="31.85546875" style="10" customWidth="1"/>
    <col min="4" max="4" width="17.85546875" style="10" customWidth="1"/>
    <col min="5" max="28" width="13.7109375" style="10" customWidth="1"/>
    <col min="29" max="38" width="13.7109375" style="10" hidden="1" customWidth="1"/>
    <col min="39" max="39" width="16.85546875" style="10" customWidth="1"/>
    <col min="40" max="40" width="14" style="10" customWidth="1"/>
    <col min="41" max="16384" width="9.140625" style="10"/>
  </cols>
  <sheetData>
    <row r="1" spans="2:40" ht="15.75" thickBot="1" x14ac:dyDescent="0.3"/>
    <row r="2" spans="2:40" ht="20.25" customHeight="1" thickBot="1" x14ac:dyDescent="0.3">
      <c r="D2" s="643" t="s">
        <v>353</v>
      </c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5"/>
    </row>
    <row r="3" spans="2:40" s="2" customFormat="1" ht="19.5" customHeight="1" thickBot="1" x14ac:dyDescent="0.3">
      <c r="C3" s="10"/>
      <c r="D3" s="98" t="s">
        <v>43</v>
      </c>
      <c r="F3" s="99"/>
      <c r="G3" s="99"/>
      <c r="H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100"/>
    </row>
    <row r="4" spans="2:40" ht="15.75" thickBot="1" x14ac:dyDescent="0.3">
      <c r="B4" s="11"/>
      <c r="C4" s="97" t="s">
        <v>342</v>
      </c>
      <c r="D4" s="271">
        <v>1</v>
      </c>
      <c r="E4" s="271">
        <v>2</v>
      </c>
      <c r="F4" s="271">
        <v>3</v>
      </c>
      <c r="G4" s="271">
        <v>4</v>
      </c>
      <c r="H4" s="271">
        <v>5</v>
      </c>
      <c r="I4" s="271">
        <v>6</v>
      </c>
      <c r="J4" s="271">
        <v>7</v>
      </c>
      <c r="K4" s="271">
        <v>8</v>
      </c>
      <c r="L4" s="271">
        <v>9</v>
      </c>
      <c r="M4" s="271">
        <v>10</v>
      </c>
      <c r="N4" s="271">
        <v>11</v>
      </c>
      <c r="O4" s="271">
        <v>12</v>
      </c>
      <c r="P4" s="271">
        <v>13</v>
      </c>
      <c r="Q4" s="271">
        <v>14</v>
      </c>
      <c r="R4" s="271">
        <v>15</v>
      </c>
      <c r="S4" s="271">
        <v>16</v>
      </c>
      <c r="T4" s="271">
        <v>17</v>
      </c>
      <c r="U4" s="271">
        <v>18</v>
      </c>
      <c r="V4" s="271">
        <v>19</v>
      </c>
      <c r="W4" s="271">
        <v>20</v>
      </c>
      <c r="X4" s="271">
        <v>21</v>
      </c>
      <c r="Y4" s="271">
        <v>22</v>
      </c>
      <c r="Z4" s="271">
        <v>23</v>
      </c>
      <c r="AA4" s="271">
        <v>24</v>
      </c>
      <c r="AB4" s="271">
        <v>25</v>
      </c>
      <c r="AC4" s="271">
        <v>26</v>
      </c>
      <c r="AD4" s="271">
        <v>27</v>
      </c>
      <c r="AE4" s="271">
        <v>28</v>
      </c>
      <c r="AF4" s="271">
        <v>29</v>
      </c>
      <c r="AG4" s="271">
        <v>30</v>
      </c>
      <c r="AH4" s="271">
        <v>31</v>
      </c>
      <c r="AI4" s="271">
        <v>32</v>
      </c>
      <c r="AJ4" s="271">
        <v>33</v>
      </c>
      <c r="AK4" s="271">
        <v>34</v>
      </c>
      <c r="AL4" s="271">
        <v>35</v>
      </c>
      <c r="AM4" s="271" t="s">
        <v>90</v>
      </c>
      <c r="AN4" s="642" t="s">
        <v>349</v>
      </c>
    </row>
    <row r="5" spans="2:40" s="26" customFormat="1" ht="15" customHeight="1" thickBot="1" x14ac:dyDescent="0.3">
      <c r="B5" s="101"/>
      <c r="C5" s="27"/>
      <c r="D5" s="28"/>
      <c r="E5" s="29"/>
      <c r="F5" s="29"/>
      <c r="G5" s="29"/>
      <c r="H5" s="29"/>
      <c r="I5" s="29"/>
      <c r="J5" s="29"/>
      <c r="K5" s="29"/>
      <c r="L5" s="30"/>
      <c r="M5" s="31"/>
      <c r="N5" s="28"/>
      <c r="O5" s="29"/>
      <c r="P5" s="29"/>
      <c r="Q5" s="29"/>
      <c r="R5" s="29"/>
      <c r="S5" s="29"/>
      <c r="T5" s="29"/>
      <c r="U5" s="29"/>
      <c r="V5" s="30"/>
      <c r="W5" s="31"/>
      <c r="X5" s="31"/>
      <c r="Y5" s="31"/>
      <c r="Z5" s="31"/>
      <c r="AA5" s="31"/>
      <c r="AB5" s="109"/>
      <c r="AC5" s="248"/>
      <c r="AD5" s="248"/>
      <c r="AE5" s="248"/>
      <c r="AF5" s="248"/>
      <c r="AG5" s="248"/>
      <c r="AH5" s="248"/>
      <c r="AI5" s="248"/>
      <c r="AJ5" s="248"/>
      <c r="AK5" s="248"/>
      <c r="AL5" s="247"/>
      <c r="AM5" s="110"/>
      <c r="AN5" s="642"/>
    </row>
    <row r="6" spans="2:40" ht="15.75" thickBot="1" x14ac:dyDescent="0.3">
      <c r="B6" s="101"/>
      <c r="C6" s="104" t="s">
        <v>138</v>
      </c>
      <c r="D6" s="197">
        <f>'2. Medidas a).i)'!I39</f>
        <v>0</v>
      </c>
      <c r="E6" s="438">
        <f>'2. Medidas a).i)'!J39</f>
        <v>0</v>
      </c>
      <c r="F6" s="438">
        <f>'2. Medidas a).i)'!K39</f>
        <v>0</v>
      </c>
      <c r="G6" s="438">
        <f>'2. Medidas a).i)'!L39</f>
        <v>0</v>
      </c>
      <c r="H6" s="438">
        <f>'2. Medidas a).i)'!M39</f>
        <v>0</v>
      </c>
      <c r="I6" s="438">
        <f>'2. Medidas a).i)'!N39</f>
        <v>0</v>
      </c>
      <c r="J6" s="438">
        <f>'2. Medidas a).i)'!O39</f>
        <v>0</v>
      </c>
      <c r="K6" s="438">
        <f>'2. Medidas a).i)'!P39</f>
        <v>0</v>
      </c>
      <c r="L6" s="438">
        <f>'2. Medidas a).i)'!Q39</f>
        <v>0</v>
      </c>
      <c r="M6" s="438">
        <f>'2. Medidas a).i)'!R39</f>
        <v>0</v>
      </c>
      <c r="N6" s="438">
        <f>'2. Medidas a).i)'!S39</f>
        <v>0</v>
      </c>
      <c r="O6" s="438">
        <f>'2. Medidas a).i)'!T39</f>
        <v>0</v>
      </c>
      <c r="P6" s="438">
        <f>'2. Medidas a).i)'!U39</f>
        <v>0</v>
      </c>
      <c r="Q6" s="438">
        <f>'2. Medidas a).i)'!V39</f>
        <v>0</v>
      </c>
      <c r="R6" s="438">
        <f>'2. Medidas a).i)'!W39</f>
        <v>0</v>
      </c>
      <c r="S6" s="438">
        <f>'2. Medidas a).i)'!X39</f>
        <v>0</v>
      </c>
      <c r="T6" s="438">
        <f>'2. Medidas a).i)'!Y39</f>
        <v>0</v>
      </c>
      <c r="U6" s="438">
        <f>'2. Medidas a).i)'!Z39</f>
        <v>0</v>
      </c>
      <c r="V6" s="438">
        <f>'2. Medidas a).i)'!AA39</f>
        <v>0</v>
      </c>
      <c r="W6" s="438">
        <f>'2. Medidas a).i)'!AB39</f>
        <v>0</v>
      </c>
      <c r="X6" s="438">
        <f>'2. Medidas a).i)'!AC39</f>
        <v>0</v>
      </c>
      <c r="Y6" s="438">
        <f>'2. Medidas a).i)'!AD39</f>
        <v>0</v>
      </c>
      <c r="Z6" s="438">
        <f>'2. Medidas a).i)'!AE39</f>
        <v>0</v>
      </c>
      <c r="AA6" s="438">
        <f>'2. Medidas a).i)'!AF39</f>
        <v>0</v>
      </c>
      <c r="AB6" s="438">
        <f>'2. Medidas a).i)'!AG39</f>
        <v>0</v>
      </c>
      <c r="AC6" s="526"/>
      <c r="AD6" s="526"/>
      <c r="AE6" s="526"/>
      <c r="AF6" s="526"/>
      <c r="AG6" s="526"/>
      <c r="AH6" s="526"/>
      <c r="AI6" s="526"/>
      <c r="AJ6" s="526"/>
      <c r="AK6" s="526"/>
      <c r="AL6" s="526"/>
      <c r="AM6" s="203">
        <f t="shared" ref="AM6:AM13" si="0">SUM(D6:AB6)</f>
        <v>0</v>
      </c>
      <c r="AN6" s="546">
        <f>COUNTIF(D6:AL6,"&gt;0")</f>
        <v>0</v>
      </c>
    </row>
    <row r="7" spans="2:40" ht="15.75" thickBot="1" x14ac:dyDescent="0.3">
      <c r="B7" s="101"/>
      <c r="C7" s="104" t="s">
        <v>139</v>
      </c>
      <c r="D7" s="204">
        <f>'3. Medidas a).ii)'!I39</f>
        <v>0</v>
      </c>
      <c r="E7" s="204">
        <f>'3. Medidas a).ii)'!J39</f>
        <v>0</v>
      </c>
      <c r="F7" s="204">
        <f>'3. Medidas a).ii)'!K39</f>
        <v>0</v>
      </c>
      <c r="G7" s="204">
        <f>'3. Medidas a).ii)'!L39</f>
        <v>0</v>
      </c>
      <c r="H7" s="204">
        <f>'3. Medidas a).ii)'!M39</f>
        <v>0</v>
      </c>
      <c r="I7" s="204">
        <f>'3. Medidas a).ii)'!N39</f>
        <v>0</v>
      </c>
      <c r="J7" s="204">
        <f>'3. Medidas a).ii)'!O39</f>
        <v>0</v>
      </c>
      <c r="K7" s="204">
        <f>'3. Medidas a).ii)'!P39</f>
        <v>0</v>
      </c>
      <c r="L7" s="204">
        <f>'3. Medidas a).ii)'!Q39</f>
        <v>0</v>
      </c>
      <c r="M7" s="204">
        <f>'3. Medidas a).ii)'!R39</f>
        <v>0</v>
      </c>
      <c r="N7" s="204">
        <f>'3. Medidas a).ii)'!S39</f>
        <v>0</v>
      </c>
      <c r="O7" s="204">
        <f>'3. Medidas a).ii)'!T39</f>
        <v>0</v>
      </c>
      <c r="P7" s="204">
        <f>'3. Medidas a).ii)'!U39</f>
        <v>0</v>
      </c>
      <c r="Q7" s="204">
        <f>'3. Medidas a).ii)'!V39</f>
        <v>0</v>
      </c>
      <c r="R7" s="204">
        <f>'3. Medidas a).ii)'!W39</f>
        <v>0</v>
      </c>
      <c r="S7" s="204">
        <f>'3. Medidas a).ii)'!X39</f>
        <v>0</v>
      </c>
      <c r="T7" s="204">
        <f>'3. Medidas a).ii)'!Y39</f>
        <v>0</v>
      </c>
      <c r="U7" s="204">
        <f>'3. Medidas a).ii)'!Z39</f>
        <v>0</v>
      </c>
      <c r="V7" s="204">
        <f>'3. Medidas a).ii)'!AA39</f>
        <v>0</v>
      </c>
      <c r="W7" s="204">
        <f>'3. Medidas a).ii)'!AB39</f>
        <v>0</v>
      </c>
      <c r="X7" s="204">
        <f>'3. Medidas a).ii)'!AC39</f>
        <v>0</v>
      </c>
      <c r="Y7" s="204">
        <f>'3. Medidas a).ii)'!AD39</f>
        <v>0</v>
      </c>
      <c r="Z7" s="204">
        <f>'3. Medidas a).ii)'!AE39</f>
        <v>0</v>
      </c>
      <c r="AA7" s="204">
        <f>'3. Medidas a).ii)'!AF39</f>
        <v>0</v>
      </c>
      <c r="AB7" s="204">
        <f>'3. Medidas a).ii)'!AG39</f>
        <v>0</v>
      </c>
      <c r="AC7" s="527">
        <f>'3. Medidas a).ii)'!AH39</f>
        <v>0</v>
      </c>
      <c r="AD7" s="527">
        <f>'3. Medidas a).ii)'!AI39</f>
        <v>0</v>
      </c>
      <c r="AE7" s="527">
        <f>'3. Medidas a).ii)'!AJ39</f>
        <v>0</v>
      </c>
      <c r="AF7" s="527">
        <f>'3. Medidas a).ii)'!AK39</f>
        <v>0</v>
      </c>
      <c r="AG7" s="527">
        <f>'3. Medidas a).ii)'!AL39</f>
        <v>0</v>
      </c>
      <c r="AH7" s="527">
        <f>'3. Medidas a).ii)'!AM39</f>
        <v>0</v>
      </c>
      <c r="AI7" s="527">
        <f>'3. Medidas a).ii)'!AN39</f>
        <v>0</v>
      </c>
      <c r="AJ7" s="527">
        <f>'3. Medidas a).ii)'!AO39</f>
        <v>0</v>
      </c>
      <c r="AK7" s="527">
        <f>'3. Medidas a).ii)'!AP39</f>
        <v>0</v>
      </c>
      <c r="AL7" s="527">
        <f>'3. Medidas a).ii)'!AQ39</f>
        <v>0</v>
      </c>
      <c r="AM7" s="203">
        <f t="shared" si="0"/>
        <v>0</v>
      </c>
      <c r="AN7" s="546">
        <f t="shared" ref="AN7:AN12" si="1">COUNTIF(D7:AL7,"&gt;0")</f>
        <v>0</v>
      </c>
    </row>
    <row r="8" spans="2:40" ht="15.75" thickBot="1" x14ac:dyDescent="0.3">
      <c r="B8" s="101"/>
      <c r="C8" s="104" t="s">
        <v>140</v>
      </c>
      <c r="D8" s="197">
        <f>'4. Medidas a).iii)'!I39</f>
        <v>0</v>
      </c>
      <c r="E8" s="438">
        <f>'4. Medidas a).iii)'!J39</f>
        <v>0</v>
      </c>
      <c r="F8" s="438">
        <f>'4. Medidas a).iii)'!K39</f>
        <v>0</v>
      </c>
      <c r="G8" s="438">
        <f>'4. Medidas a).iii)'!L39</f>
        <v>0</v>
      </c>
      <c r="H8" s="438">
        <f>'4. Medidas a).iii)'!M39</f>
        <v>0</v>
      </c>
      <c r="I8" s="438">
        <f>'4. Medidas a).iii)'!N39</f>
        <v>0</v>
      </c>
      <c r="J8" s="438">
        <f>'4. Medidas a).iii)'!O39</f>
        <v>0</v>
      </c>
      <c r="K8" s="438">
        <f>'4. Medidas a).iii)'!P39</f>
        <v>0</v>
      </c>
      <c r="L8" s="438">
        <f>'4. Medidas a).iii)'!Q39</f>
        <v>0</v>
      </c>
      <c r="M8" s="438">
        <f>'4. Medidas a).iii)'!R39</f>
        <v>0</v>
      </c>
      <c r="N8" s="438">
        <f>'4. Medidas a).iii)'!S39</f>
        <v>0</v>
      </c>
      <c r="O8" s="438">
        <f>'4. Medidas a).iii)'!T39</f>
        <v>0</v>
      </c>
      <c r="P8" s="438">
        <f>'4. Medidas a).iii)'!U39</f>
        <v>0</v>
      </c>
      <c r="Q8" s="438">
        <f>'4. Medidas a).iii)'!V39</f>
        <v>0</v>
      </c>
      <c r="R8" s="438">
        <f>'4. Medidas a).iii)'!W39</f>
        <v>0</v>
      </c>
      <c r="S8" s="438">
        <f>'4. Medidas a).iii)'!X39</f>
        <v>0</v>
      </c>
      <c r="T8" s="438">
        <f>'4. Medidas a).iii)'!Y39</f>
        <v>0</v>
      </c>
      <c r="U8" s="438">
        <f>'4. Medidas a).iii)'!Z39</f>
        <v>0</v>
      </c>
      <c r="V8" s="438">
        <f>'4. Medidas a).iii)'!AA39</f>
        <v>0</v>
      </c>
      <c r="W8" s="438">
        <f>'4. Medidas a).iii)'!AB39</f>
        <v>0</v>
      </c>
      <c r="X8" s="438">
        <f>'4. Medidas a).iii)'!AC39</f>
        <v>0</v>
      </c>
      <c r="Y8" s="438">
        <f>'4. Medidas a).iii)'!AD39</f>
        <v>0</v>
      </c>
      <c r="Z8" s="438">
        <f>'4. Medidas a).iii)'!AE39</f>
        <v>0</v>
      </c>
      <c r="AA8" s="438">
        <f>'4. Medidas a).iii)'!AF39</f>
        <v>0</v>
      </c>
      <c r="AB8" s="438">
        <f>'4. Medidas a).iii)'!AG39</f>
        <v>0</v>
      </c>
      <c r="AC8" s="526"/>
      <c r="AD8" s="526"/>
      <c r="AE8" s="526"/>
      <c r="AF8" s="526"/>
      <c r="AG8" s="526"/>
      <c r="AH8" s="526"/>
      <c r="AI8" s="526"/>
      <c r="AJ8" s="526"/>
      <c r="AK8" s="526"/>
      <c r="AL8" s="526"/>
      <c r="AM8" s="203">
        <f t="shared" si="0"/>
        <v>0</v>
      </c>
      <c r="AN8" s="546">
        <f t="shared" si="1"/>
        <v>0</v>
      </c>
    </row>
    <row r="9" spans="2:40" ht="15.75" thickBot="1" x14ac:dyDescent="0.3">
      <c r="B9" s="101"/>
      <c r="C9" s="104" t="s">
        <v>141</v>
      </c>
      <c r="D9" s="197">
        <f>'5. Medidas a).iv)'!I39</f>
        <v>0</v>
      </c>
      <c r="E9" s="438">
        <f>'5. Medidas a).iv)'!J39</f>
        <v>0</v>
      </c>
      <c r="F9" s="438">
        <f>'5. Medidas a).iv)'!K39</f>
        <v>0</v>
      </c>
      <c r="G9" s="438">
        <f>'5. Medidas a).iv)'!L39</f>
        <v>0</v>
      </c>
      <c r="H9" s="438">
        <f>'5. Medidas a).iv)'!M39</f>
        <v>0</v>
      </c>
      <c r="I9" s="438">
        <f>'5. Medidas a).iv)'!N39</f>
        <v>0</v>
      </c>
      <c r="J9" s="438">
        <f>'5. Medidas a).iv)'!O39</f>
        <v>0</v>
      </c>
      <c r="K9" s="438">
        <f>'5. Medidas a).iv)'!P39</f>
        <v>0</v>
      </c>
      <c r="L9" s="438">
        <f>'5. Medidas a).iv)'!Q39</f>
        <v>0</v>
      </c>
      <c r="M9" s="438">
        <f>'5. Medidas a).iv)'!R39</f>
        <v>0</v>
      </c>
      <c r="N9" s="438">
        <f>'5. Medidas a).iv)'!S39</f>
        <v>0</v>
      </c>
      <c r="O9" s="438">
        <f>'5. Medidas a).iv)'!T39</f>
        <v>0</v>
      </c>
      <c r="P9" s="438">
        <f>'5. Medidas a).iv)'!U39</f>
        <v>0</v>
      </c>
      <c r="Q9" s="438">
        <f>'5. Medidas a).iv)'!V39</f>
        <v>0</v>
      </c>
      <c r="R9" s="438">
        <f>'5. Medidas a).iv)'!W39</f>
        <v>0</v>
      </c>
      <c r="S9" s="438">
        <f>'5. Medidas a).iv)'!X39</f>
        <v>0</v>
      </c>
      <c r="T9" s="438">
        <f>'5. Medidas a).iv)'!Y39</f>
        <v>0</v>
      </c>
      <c r="U9" s="438">
        <f>'5. Medidas a).iv)'!Z39</f>
        <v>0</v>
      </c>
      <c r="V9" s="438">
        <f>'5. Medidas a).iv)'!AA39</f>
        <v>0</v>
      </c>
      <c r="W9" s="438">
        <f>'5. Medidas a).iv)'!AB39</f>
        <v>0</v>
      </c>
      <c r="X9" s="438">
        <f>'5. Medidas a).iv)'!AC39</f>
        <v>0</v>
      </c>
      <c r="Y9" s="438">
        <f>'5. Medidas a).iv)'!AD39</f>
        <v>0</v>
      </c>
      <c r="Z9" s="438">
        <f>'5. Medidas a).iv)'!AE39</f>
        <v>0</v>
      </c>
      <c r="AA9" s="438">
        <f>'5. Medidas a).iv)'!AF39</f>
        <v>0</v>
      </c>
      <c r="AB9" s="438">
        <f>'5. Medidas a).iv)'!AG39</f>
        <v>0</v>
      </c>
      <c r="AC9" s="526"/>
      <c r="AD9" s="526"/>
      <c r="AE9" s="526"/>
      <c r="AF9" s="526"/>
      <c r="AG9" s="526"/>
      <c r="AH9" s="526"/>
      <c r="AI9" s="526"/>
      <c r="AJ9" s="526"/>
      <c r="AK9" s="526"/>
      <c r="AL9" s="526"/>
      <c r="AM9" s="203">
        <f t="shared" si="0"/>
        <v>0</v>
      </c>
      <c r="AN9" s="546">
        <f t="shared" si="1"/>
        <v>0</v>
      </c>
    </row>
    <row r="10" spans="2:40" ht="15.75" thickBot="1" x14ac:dyDescent="0.3">
      <c r="B10" s="101"/>
      <c r="C10" s="104" t="s">
        <v>142</v>
      </c>
      <c r="D10" s="197">
        <f>'6. Medidas a).v)'!I39</f>
        <v>0</v>
      </c>
      <c r="E10" s="438">
        <f>'6. Medidas a).v)'!J39</f>
        <v>0</v>
      </c>
      <c r="F10" s="438">
        <f>'6. Medidas a).v)'!K39</f>
        <v>0</v>
      </c>
      <c r="G10" s="438">
        <f>'6. Medidas a).v)'!L39</f>
        <v>0</v>
      </c>
      <c r="H10" s="438">
        <f>'6. Medidas a).v)'!M39</f>
        <v>0</v>
      </c>
      <c r="I10" s="438">
        <f>'6. Medidas a).v)'!N39</f>
        <v>0</v>
      </c>
      <c r="J10" s="438">
        <f>'6. Medidas a).v)'!O39</f>
        <v>0</v>
      </c>
      <c r="K10" s="438">
        <f>'6. Medidas a).v)'!P39</f>
        <v>0</v>
      </c>
      <c r="L10" s="438">
        <f>'6. Medidas a).v)'!Q39</f>
        <v>0</v>
      </c>
      <c r="M10" s="438">
        <f>'6. Medidas a).v)'!R39</f>
        <v>0</v>
      </c>
      <c r="N10" s="438">
        <f>'6. Medidas a).v)'!S39</f>
        <v>0</v>
      </c>
      <c r="O10" s="438">
        <f>'6. Medidas a).v)'!T39</f>
        <v>0</v>
      </c>
      <c r="P10" s="438">
        <f>'6. Medidas a).v)'!U39</f>
        <v>0</v>
      </c>
      <c r="Q10" s="438">
        <f>'6. Medidas a).v)'!V39</f>
        <v>0</v>
      </c>
      <c r="R10" s="438">
        <f>'6. Medidas a).v)'!W39</f>
        <v>0</v>
      </c>
      <c r="S10" s="438">
        <f>'6. Medidas a).v)'!X39</f>
        <v>0</v>
      </c>
      <c r="T10" s="438">
        <f>'6. Medidas a).v)'!Y39</f>
        <v>0</v>
      </c>
      <c r="U10" s="438">
        <f>'6. Medidas a).v)'!Z39</f>
        <v>0</v>
      </c>
      <c r="V10" s="438">
        <f>'6. Medidas a).v)'!AA39</f>
        <v>0</v>
      </c>
      <c r="W10" s="438">
        <f>'6. Medidas a).v)'!AB39</f>
        <v>0</v>
      </c>
      <c r="X10" s="438">
        <f>'6. Medidas a).v)'!AC39</f>
        <v>0</v>
      </c>
      <c r="Y10" s="438">
        <f>'6. Medidas a).v)'!AD39</f>
        <v>0</v>
      </c>
      <c r="Z10" s="438">
        <f>'6. Medidas a).v)'!AE39</f>
        <v>0</v>
      </c>
      <c r="AA10" s="438">
        <f>'6. Medidas a).v)'!AF39</f>
        <v>0</v>
      </c>
      <c r="AB10" s="438">
        <f>'6. Medidas a).v)'!AG39</f>
        <v>0</v>
      </c>
      <c r="AC10" s="526"/>
      <c r="AD10" s="526"/>
      <c r="AE10" s="526"/>
      <c r="AF10" s="526"/>
      <c r="AG10" s="526"/>
      <c r="AH10" s="526"/>
      <c r="AI10" s="526"/>
      <c r="AJ10" s="526"/>
      <c r="AK10" s="526"/>
      <c r="AL10" s="526"/>
      <c r="AM10" s="203">
        <f t="shared" si="0"/>
        <v>0</v>
      </c>
      <c r="AN10" s="546">
        <f t="shared" si="1"/>
        <v>0</v>
      </c>
    </row>
    <row r="11" spans="2:40" ht="15.75" thickBot="1" x14ac:dyDescent="0.3">
      <c r="B11" s="101"/>
      <c r="C11" s="104" t="s">
        <v>285</v>
      </c>
      <c r="D11" s="226">
        <f>'7. Medidas b).i)'!I39</f>
        <v>0</v>
      </c>
      <c r="E11" s="226">
        <f>'7. Medidas b).i)'!J39</f>
        <v>0</v>
      </c>
      <c r="F11" s="226">
        <f>'7. Medidas b).i)'!K39</f>
        <v>0</v>
      </c>
      <c r="G11" s="226">
        <f>'7. Medidas b).i)'!L39</f>
        <v>0</v>
      </c>
      <c r="H11" s="226">
        <f>'7. Medidas b).i)'!M39</f>
        <v>0</v>
      </c>
      <c r="I11" s="226">
        <f>'7. Medidas b).i)'!N39</f>
        <v>0</v>
      </c>
      <c r="J11" s="226">
        <f>'7. Medidas b).i)'!O39</f>
        <v>0</v>
      </c>
      <c r="K11" s="226">
        <f>'7. Medidas b).i)'!P39</f>
        <v>0</v>
      </c>
      <c r="L11" s="226">
        <f>'7. Medidas b).i)'!Q39</f>
        <v>0</v>
      </c>
      <c r="M11" s="226">
        <f>'7. Medidas b).i)'!R39</f>
        <v>0</v>
      </c>
      <c r="N11" s="226">
        <f>'7. Medidas b).i)'!S39</f>
        <v>0</v>
      </c>
      <c r="O11" s="226">
        <f>'7. Medidas b).i)'!T39</f>
        <v>0</v>
      </c>
      <c r="P11" s="226">
        <f>'7. Medidas b).i)'!U39</f>
        <v>0</v>
      </c>
      <c r="Q11" s="226">
        <f>'7. Medidas b).i)'!V39</f>
        <v>0</v>
      </c>
      <c r="R11" s="226">
        <f>'7. Medidas b).i)'!W39</f>
        <v>0</v>
      </c>
      <c r="S11" s="226">
        <f>'7. Medidas b).i)'!X39</f>
        <v>0</v>
      </c>
      <c r="T11" s="226">
        <f>'7. Medidas b).i)'!Y39</f>
        <v>0</v>
      </c>
      <c r="U11" s="226">
        <f>'7. Medidas b).i)'!Z39</f>
        <v>0</v>
      </c>
      <c r="V11" s="226">
        <f>'7. Medidas b).i)'!AA39</f>
        <v>0</v>
      </c>
      <c r="W11" s="226">
        <f>'7. Medidas b).i)'!AB39</f>
        <v>0</v>
      </c>
      <c r="X11" s="226">
        <f>'7. Medidas b).i)'!AC39</f>
        <v>0</v>
      </c>
      <c r="Y11" s="226">
        <f>'7. Medidas b).i)'!AD39</f>
        <v>0</v>
      </c>
      <c r="Z11" s="226">
        <f>'7. Medidas b).i)'!AE39</f>
        <v>0</v>
      </c>
      <c r="AA11" s="226">
        <f>'7. Medidas b).i)'!AF39</f>
        <v>0</v>
      </c>
      <c r="AB11" s="226">
        <f>'7. Medidas b).i)'!AG39</f>
        <v>0</v>
      </c>
      <c r="AC11" s="528"/>
      <c r="AD11" s="528"/>
      <c r="AE11" s="528"/>
      <c r="AF11" s="528"/>
      <c r="AG11" s="528"/>
      <c r="AH11" s="528"/>
      <c r="AI11" s="528"/>
      <c r="AJ11" s="528"/>
      <c r="AK11" s="528"/>
      <c r="AL11" s="528"/>
      <c r="AM11" s="205">
        <f t="shared" si="0"/>
        <v>0</v>
      </c>
      <c r="AN11" s="546">
        <f t="shared" si="1"/>
        <v>0</v>
      </c>
    </row>
    <row r="12" spans="2:40" ht="15.75" thickBot="1" x14ac:dyDescent="0.3">
      <c r="B12" s="101"/>
      <c r="C12" s="104" t="s">
        <v>286</v>
      </c>
      <c r="D12" s="226">
        <f>'7. Medidas b).ii)'!I40</f>
        <v>0</v>
      </c>
      <c r="E12" s="226">
        <f>'7. Medidas b).ii)'!J40</f>
        <v>0</v>
      </c>
      <c r="F12" s="226">
        <f>'7. Medidas b).ii)'!K40</f>
        <v>0</v>
      </c>
      <c r="G12" s="226">
        <f>'7. Medidas b).ii)'!L40</f>
        <v>0</v>
      </c>
      <c r="H12" s="226">
        <f>'7. Medidas b).ii)'!M40</f>
        <v>0</v>
      </c>
      <c r="I12" s="226">
        <f>'7. Medidas b).ii)'!N40</f>
        <v>0</v>
      </c>
      <c r="J12" s="226">
        <f>'7. Medidas b).ii)'!O40</f>
        <v>0</v>
      </c>
      <c r="K12" s="226">
        <f>'7. Medidas b).ii)'!P40</f>
        <v>0</v>
      </c>
      <c r="L12" s="226">
        <f>'7. Medidas b).ii)'!Q40</f>
        <v>0</v>
      </c>
      <c r="M12" s="226">
        <f>'7. Medidas b).ii)'!R40</f>
        <v>0</v>
      </c>
      <c r="N12" s="226">
        <f>'7. Medidas b).ii)'!S40</f>
        <v>0</v>
      </c>
      <c r="O12" s="226">
        <f>'7. Medidas b).ii)'!T40</f>
        <v>0</v>
      </c>
      <c r="P12" s="226">
        <f>'7. Medidas b).ii)'!U40</f>
        <v>0</v>
      </c>
      <c r="Q12" s="226">
        <f>'7. Medidas b).ii)'!V40</f>
        <v>0</v>
      </c>
      <c r="R12" s="226">
        <f>'7. Medidas b).ii)'!W40</f>
        <v>0</v>
      </c>
      <c r="S12" s="226">
        <f>'7. Medidas b).ii)'!X40</f>
        <v>0</v>
      </c>
      <c r="T12" s="226">
        <f>'7. Medidas b).ii)'!Y40</f>
        <v>0</v>
      </c>
      <c r="U12" s="226">
        <f>'7. Medidas b).ii)'!Z40</f>
        <v>0</v>
      </c>
      <c r="V12" s="226">
        <f>'7. Medidas b).ii)'!AA40</f>
        <v>0</v>
      </c>
      <c r="W12" s="226">
        <f>'7. Medidas b).ii)'!AB40</f>
        <v>0</v>
      </c>
      <c r="X12" s="226">
        <f>'7. Medidas b).ii)'!AC40</f>
        <v>0</v>
      </c>
      <c r="Y12" s="226">
        <f>'7. Medidas b).ii)'!AD40</f>
        <v>0</v>
      </c>
      <c r="Z12" s="226">
        <f>'7. Medidas b).ii)'!AE40</f>
        <v>0</v>
      </c>
      <c r="AA12" s="226">
        <f>'7. Medidas b).ii)'!AF40</f>
        <v>0</v>
      </c>
      <c r="AB12" s="226">
        <f>'7. Medidas b).ii)'!AG40</f>
        <v>0</v>
      </c>
      <c r="AC12" s="529"/>
      <c r="AD12" s="529"/>
      <c r="AE12" s="529"/>
      <c r="AF12" s="529"/>
      <c r="AG12" s="529"/>
      <c r="AH12" s="529"/>
      <c r="AI12" s="529"/>
      <c r="AJ12" s="529"/>
      <c r="AK12" s="529"/>
      <c r="AL12" s="529"/>
      <c r="AM12" s="205">
        <f t="shared" si="0"/>
        <v>0</v>
      </c>
      <c r="AN12" s="546">
        <f t="shared" si="1"/>
        <v>0</v>
      </c>
    </row>
    <row r="13" spans="2:40" ht="15" customHeight="1" thickBot="1" x14ac:dyDescent="0.3">
      <c r="B13" s="101"/>
      <c r="C13" s="103" t="s">
        <v>143</v>
      </c>
      <c r="D13" s="506">
        <f>SUM(D6:D12)</f>
        <v>0</v>
      </c>
      <c r="E13" s="506">
        <f t="shared" ref="E13:AB13" si="2">SUM(E6:E12)</f>
        <v>0</v>
      </c>
      <c r="F13" s="506">
        <f t="shared" si="2"/>
        <v>0</v>
      </c>
      <c r="G13" s="506">
        <f t="shared" si="2"/>
        <v>0</v>
      </c>
      <c r="H13" s="506">
        <f t="shared" si="2"/>
        <v>0</v>
      </c>
      <c r="I13" s="506">
        <f t="shared" si="2"/>
        <v>0</v>
      </c>
      <c r="J13" s="506">
        <f t="shared" si="2"/>
        <v>0</v>
      </c>
      <c r="K13" s="506">
        <f t="shared" si="2"/>
        <v>0</v>
      </c>
      <c r="L13" s="506">
        <f t="shared" si="2"/>
        <v>0</v>
      </c>
      <c r="M13" s="506">
        <f t="shared" si="2"/>
        <v>0</v>
      </c>
      <c r="N13" s="506">
        <f t="shared" si="2"/>
        <v>0</v>
      </c>
      <c r="O13" s="506">
        <f t="shared" si="2"/>
        <v>0</v>
      </c>
      <c r="P13" s="506">
        <f t="shared" si="2"/>
        <v>0</v>
      </c>
      <c r="Q13" s="506">
        <f t="shared" si="2"/>
        <v>0</v>
      </c>
      <c r="R13" s="506">
        <f t="shared" si="2"/>
        <v>0</v>
      </c>
      <c r="S13" s="506">
        <f t="shared" si="2"/>
        <v>0</v>
      </c>
      <c r="T13" s="506">
        <f t="shared" si="2"/>
        <v>0</v>
      </c>
      <c r="U13" s="506">
        <f t="shared" si="2"/>
        <v>0</v>
      </c>
      <c r="V13" s="506">
        <f t="shared" si="2"/>
        <v>0</v>
      </c>
      <c r="W13" s="506">
        <f t="shared" si="2"/>
        <v>0</v>
      </c>
      <c r="X13" s="506">
        <f t="shared" si="2"/>
        <v>0</v>
      </c>
      <c r="Y13" s="506">
        <f t="shared" si="2"/>
        <v>0</v>
      </c>
      <c r="Z13" s="506">
        <f t="shared" si="2"/>
        <v>0</v>
      </c>
      <c r="AA13" s="506">
        <f t="shared" si="2"/>
        <v>0</v>
      </c>
      <c r="AB13" s="506">
        <f t="shared" si="2"/>
        <v>0</v>
      </c>
      <c r="AC13" s="508">
        <f t="shared" ref="AC13:AL13" si="3">SUM(AC6:AC11)</f>
        <v>0</v>
      </c>
      <c r="AD13" s="506">
        <f t="shared" si="3"/>
        <v>0</v>
      </c>
      <c r="AE13" s="506">
        <f t="shared" si="3"/>
        <v>0</v>
      </c>
      <c r="AF13" s="506">
        <f t="shared" si="3"/>
        <v>0</v>
      </c>
      <c r="AG13" s="506">
        <f t="shared" si="3"/>
        <v>0</v>
      </c>
      <c r="AH13" s="506">
        <f t="shared" si="3"/>
        <v>0</v>
      </c>
      <c r="AI13" s="506">
        <f t="shared" si="3"/>
        <v>0</v>
      </c>
      <c r="AJ13" s="506">
        <f t="shared" si="3"/>
        <v>0</v>
      </c>
      <c r="AK13" s="506">
        <f t="shared" si="3"/>
        <v>0</v>
      </c>
      <c r="AL13" s="506">
        <f t="shared" si="3"/>
        <v>0</v>
      </c>
      <c r="AM13" s="545">
        <f t="shared" si="0"/>
        <v>0</v>
      </c>
    </row>
    <row r="14" spans="2:40" s="108" customFormat="1" ht="15" customHeight="1" thickBot="1" x14ac:dyDescent="0.3">
      <c r="B14" s="107"/>
      <c r="C14" s="52" t="s">
        <v>146</v>
      </c>
      <c r="D14" s="507">
        <f>D13</f>
        <v>0</v>
      </c>
      <c r="E14" s="507">
        <f>E13+D14</f>
        <v>0</v>
      </c>
      <c r="F14" s="507">
        <f t="shared" ref="F14:AB14" si="4">F13+E14</f>
        <v>0</v>
      </c>
      <c r="G14" s="507">
        <f t="shared" si="4"/>
        <v>0</v>
      </c>
      <c r="H14" s="507">
        <f t="shared" si="4"/>
        <v>0</v>
      </c>
      <c r="I14" s="507">
        <f t="shared" si="4"/>
        <v>0</v>
      </c>
      <c r="J14" s="507">
        <f t="shared" si="4"/>
        <v>0</v>
      </c>
      <c r="K14" s="507">
        <f t="shared" si="4"/>
        <v>0</v>
      </c>
      <c r="L14" s="507">
        <f t="shared" si="4"/>
        <v>0</v>
      </c>
      <c r="M14" s="507">
        <f t="shared" si="4"/>
        <v>0</v>
      </c>
      <c r="N14" s="507">
        <f t="shared" si="4"/>
        <v>0</v>
      </c>
      <c r="O14" s="507">
        <f t="shared" si="4"/>
        <v>0</v>
      </c>
      <c r="P14" s="507">
        <f t="shared" si="4"/>
        <v>0</v>
      </c>
      <c r="Q14" s="507">
        <f t="shared" si="4"/>
        <v>0</v>
      </c>
      <c r="R14" s="507">
        <f t="shared" si="4"/>
        <v>0</v>
      </c>
      <c r="S14" s="507">
        <f t="shared" si="4"/>
        <v>0</v>
      </c>
      <c r="T14" s="507">
        <f t="shared" si="4"/>
        <v>0</v>
      </c>
      <c r="U14" s="507">
        <f t="shared" si="4"/>
        <v>0</v>
      </c>
      <c r="V14" s="507">
        <f t="shared" si="4"/>
        <v>0</v>
      </c>
      <c r="W14" s="507">
        <f t="shared" si="4"/>
        <v>0</v>
      </c>
      <c r="X14" s="507">
        <f t="shared" si="4"/>
        <v>0</v>
      </c>
      <c r="Y14" s="507">
        <f t="shared" si="4"/>
        <v>0</v>
      </c>
      <c r="Z14" s="507">
        <f t="shared" si="4"/>
        <v>0</v>
      </c>
      <c r="AA14" s="507">
        <f>AA13+Z14</f>
        <v>0</v>
      </c>
      <c r="AB14" s="507">
        <f t="shared" si="4"/>
        <v>0</v>
      </c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205"/>
    </row>
    <row r="15" spans="2:40" ht="46.5" customHeight="1" thickBot="1" x14ac:dyDescent="0.3">
      <c r="B15" s="101"/>
      <c r="C15" s="103" t="s">
        <v>354</v>
      </c>
      <c r="D15" s="506">
        <f>IF(D13=0,0,IF(D13&gt;0,$D$50*0.7))</f>
        <v>0</v>
      </c>
      <c r="E15" s="506">
        <f t="shared" ref="E15:AL15" si="5">IF(E13=0,0,IF(E13&gt;0,$D$50*0.7))</f>
        <v>0</v>
      </c>
      <c r="F15" s="506">
        <f t="shared" si="5"/>
        <v>0</v>
      </c>
      <c r="G15" s="506">
        <f t="shared" si="5"/>
        <v>0</v>
      </c>
      <c r="H15" s="506">
        <f t="shared" si="5"/>
        <v>0</v>
      </c>
      <c r="I15" s="506">
        <f t="shared" si="5"/>
        <v>0</v>
      </c>
      <c r="J15" s="506">
        <f t="shared" si="5"/>
        <v>0</v>
      </c>
      <c r="K15" s="506">
        <f t="shared" si="5"/>
        <v>0</v>
      </c>
      <c r="L15" s="506">
        <f t="shared" si="5"/>
        <v>0</v>
      </c>
      <c r="M15" s="506">
        <f t="shared" si="5"/>
        <v>0</v>
      </c>
      <c r="N15" s="506">
        <f t="shared" si="5"/>
        <v>0</v>
      </c>
      <c r="O15" s="506">
        <f t="shared" si="5"/>
        <v>0</v>
      </c>
      <c r="P15" s="506">
        <f t="shared" si="5"/>
        <v>0</v>
      </c>
      <c r="Q15" s="506">
        <f t="shared" si="5"/>
        <v>0</v>
      </c>
      <c r="R15" s="506">
        <f t="shared" si="5"/>
        <v>0</v>
      </c>
      <c r="S15" s="506">
        <f t="shared" si="5"/>
        <v>0</v>
      </c>
      <c r="T15" s="506">
        <f t="shared" si="5"/>
        <v>0</v>
      </c>
      <c r="U15" s="506">
        <f t="shared" si="5"/>
        <v>0</v>
      </c>
      <c r="V15" s="506">
        <f t="shared" si="5"/>
        <v>0</v>
      </c>
      <c r="W15" s="506">
        <f t="shared" si="5"/>
        <v>0</v>
      </c>
      <c r="X15" s="506">
        <f t="shared" si="5"/>
        <v>0</v>
      </c>
      <c r="Y15" s="506">
        <f t="shared" si="5"/>
        <v>0</v>
      </c>
      <c r="Z15" s="506">
        <f t="shared" si="5"/>
        <v>0</v>
      </c>
      <c r="AA15" s="506">
        <f t="shared" si="5"/>
        <v>0</v>
      </c>
      <c r="AB15" s="506">
        <f t="shared" si="5"/>
        <v>0</v>
      </c>
      <c r="AC15" s="506">
        <f t="shared" si="5"/>
        <v>0</v>
      </c>
      <c r="AD15" s="506">
        <f t="shared" si="5"/>
        <v>0</v>
      </c>
      <c r="AE15" s="506">
        <f t="shared" si="5"/>
        <v>0</v>
      </c>
      <c r="AF15" s="506">
        <f t="shared" si="5"/>
        <v>0</v>
      </c>
      <c r="AG15" s="506">
        <f t="shared" si="5"/>
        <v>0</v>
      </c>
      <c r="AH15" s="506">
        <f t="shared" si="5"/>
        <v>0</v>
      </c>
      <c r="AI15" s="506">
        <f t="shared" si="5"/>
        <v>0</v>
      </c>
      <c r="AJ15" s="506">
        <f t="shared" si="5"/>
        <v>0</v>
      </c>
      <c r="AK15" s="506">
        <f t="shared" si="5"/>
        <v>0</v>
      </c>
      <c r="AL15" s="506">
        <f t="shared" si="5"/>
        <v>0</v>
      </c>
      <c r="AM15" s="206">
        <f>SUM(D15:AB15)</f>
        <v>0</v>
      </c>
    </row>
    <row r="16" spans="2:40" s="108" customFormat="1" ht="15" customHeight="1" thickBot="1" x14ac:dyDescent="0.3">
      <c r="B16" s="107"/>
      <c r="C16" s="52" t="s">
        <v>146</v>
      </c>
      <c r="D16" s="507">
        <f>D15</f>
        <v>0</v>
      </c>
      <c r="E16" s="507">
        <f t="shared" ref="E16:AB16" si="6">E15+D16</f>
        <v>0</v>
      </c>
      <c r="F16" s="507">
        <f t="shared" si="6"/>
        <v>0</v>
      </c>
      <c r="G16" s="507">
        <f t="shared" si="6"/>
        <v>0</v>
      </c>
      <c r="H16" s="507">
        <f t="shared" si="6"/>
        <v>0</v>
      </c>
      <c r="I16" s="507">
        <f t="shared" si="6"/>
        <v>0</v>
      </c>
      <c r="J16" s="507">
        <f t="shared" si="6"/>
        <v>0</v>
      </c>
      <c r="K16" s="507">
        <f t="shared" si="6"/>
        <v>0</v>
      </c>
      <c r="L16" s="507">
        <f t="shared" si="6"/>
        <v>0</v>
      </c>
      <c r="M16" s="507">
        <f t="shared" si="6"/>
        <v>0</v>
      </c>
      <c r="N16" s="507">
        <f t="shared" si="6"/>
        <v>0</v>
      </c>
      <c r="O16" s="507">
        <f t="shared" si="6"/>
        <v>0</v>
      </c>
      <c r="P16" s="507">
        <f t="shared" si="6"/>
        <v>0</v>
      </c>
      <c r="Q16" s="507">
        <f t="shared" si="6"/>
        <v>0</v>
      </c>
      <c r="R16" s="507">
        <f t="shared" si="6"/>
        <v>0</v>
      </c>
      <c r="S16" s="507">
        <f t="shared" si="6"/>
        <v>0</v>
      </c>
      <c r="T16" s="507">
        <f t="shared" si="6"/>
        <v>0</v>
      </c>
      <c r="U16" s="507">
        <f t="shared" si="6"/>
        <v>0</v>
      </c>
      <c r="V16" s="507">
        <f t="shared" si="6"/>
        <v>0</v>
      </c>
      <c r="W16" s="507">
        <f t="shared" si="6"/>
        <v>0</v>
      </c>
      <c r="X16" s="507">
        <f t="shared" si="6"/>
        <v>0</v>
      </c>
      <c r="Y16" s="507">
        <f t="shared" si="6"/>
        <v>0</v>
      </c>
      <c r="Z16" s="507">
        <f t="shared" si="6"/>
        <v>0</v>
      </c>
      <c r="AA16" s="507">
        <f t="shared" si="6"/>
        <v>0</v>
      </c>
      <c r="AB16" s="507">
        <f t="shared" si="6"/>
        <v>0</v>
      </c>
      <c r="AC16" s="507">
        <f t="shared" ref="AC16" si="7">AC15+AB16</f>
        <v>0</v>
      </c>
      <c r="AD16" s="507">
        <f t="shared" ref="AD16" si="8">AD15+AC16</f>
        <v>0</v>
      </c>
      <c r="AE16" s="507">
        <f t="shared" ref="AE16" si="9">AE15+AD16</f>
        <v>0</v>
      </c>
      <c r="AF16" s="507">
        <f t="shared" ref="AF16" si="10">AF15+AE16</f>
        <v>0</v>
      </c>
      <c r="AG16" s="507">
        <f t="shared" ref="AG16" si="11">AG15+AF16</f>
        <v>0</v>
      </c>
      <c r="AH16" s="507">
        <f t="shared" ref="AH16" si="12">AH15+AG16</f>
        <v>0</v>
      </c>
      <c r="AI16" s="507">
        <f t="shared" ref="AI16" si="13">AI15+AH16</f>
        <v>0</v>
      </c>
      <c r="AJ16" s="507">
        <f t="shared" ref="AJ16" si="14">AJ15+AI16</f>
        <v>0</v>
      </c>
      <c r="AK16" s="507">
        <f t="shared" ref="AK16" si="15">AK15+AJ16</f>
        <v>0</v>
      </c>
      <c r="AL16" s="507">
        <f t="shared" ref="AL16" si="16">AL15+AK16</f>
        <v>0</v>
      </c>
      <c r="AM16" s="207"/>
    </row>
    <row r="17" spans="2:39" ht="15" customHeight="1" thickBot="1" x14ac:dyDescent="0.3">
      <c r="B17" s="101"/>
      <c r="C17" s="27"/>
      <c r="D17" s="15">
        <f t="shared" ref="D17:AL17" si="17">IF(D16&gt;$D$46,1,0)</f>
        <v>0</v>
      </c>
      <c r="E17" s="15">
        <f t="shared" si="17"/>
        <v>0</v>
      </c>
      <c r="F17" s="15">
        <f t="shared" si="17"/>
        <v>0</v>
      </c>
      <c r="G17" s="15">
        <f t="shared" si="17"/>
        <v>0</v>
      </c>
      <c r="H17" s="15">
        <f t="shared" si="17"/>
        <v>0</v>
      </c>
      <c r="I17" s="15">
        <f t="shared" si="17"/>
        <v>0</v>
      </c>
      <c r="J17" s="15">
        <f t="shared" si="17"/>
        <v>0</v>
      </c>
      <c r="K17" s="15">
        <f t="shared" si="17"/>
        <v>0</v>
      </c>
      <c r="L17" s="15">
        <f t="shared" si="17"/>
        <v>0</v>
      </c>
      <c r="M17" s="15">
        <f t="shared" si="17"/>
        <v>0</v>
      </c>
      <c r="N17" s="15">
        <f t="shared" si="17"/>
        <v>0</v>
      </c>
      <c r="O17" s="15">
        <f t="shared" si="17"/>
        <v>0</v>
      </c>
      <c r="P17" s="15">
        <f t="shared" si="17"/>
        <v>0</v>
      </c>
      <c r="Q17" s="15">
        <f t="shared" si="17"/>
        <v>0</v>
      </c>
      <c r="R17" s="15">
        <f t="shared" si="17"/>
        <v>0</v>
      </c>
      <c r="S17" s="15">
        <f t="shared" si="17"/>
        <v>0</v>
      </c>
      <c r="T17" s="15">
        <f t="shared" si="17"/>
        <v>0</v>
      </c>
      <c r="U17" s="15">
        <f t="shared" si="17"/>
        <v>0</v>
      </c>
      <c r="V17" s="15">
        <f t="shared" si="17"/>
        <v>0</v>
      </c>
      <c r="W17" s="15">
        <f t="shared" si="17"/>
        <v>0</v>
      </c>
      <c r="X17" s="15">
        <f t="shared" si="17"/>
        <v>0</v>
      </c>
      <c r="Y17" s="15">
        <f t="shared" si="17"/>
        <v>0</v>
      </c>
      <c r="Z17" s="15">
        <f t="shared" si="17"/>
        <v>0</v>
      </c>
      <c r="AA17" s="15">
        <f t="shared" si="17"/>
        <v>0</v>
      </c>
      <c r="AB17" s="15">
        <f t="shared" si="17"/>
        <v>0</v>
      </c>
      <c r="AC17" s="15">
        <f t="shared" si="17"/>
        <v>0</v>
      </c>
      <c r="AD17" s="15">
        <f t="shared" si="17"/>
        <v>0</v>
      </c>
      <c r="AE17" s="15">
        <f t="shared" si="17"/>
        <v>0</v>
      </c>
      <c r="AF17" s="15">
        <f t="shared" si="17"/>
        <v>0</v>
      </c>
      <c r="AG17" s="15">
        <f t="shared" si="17"/>
        <v>0</v>
      </c>
      <c r="AH17" s="15">
        <f t="shared" si="17"/>
        <v>0</v>
      </c>
      <c r="AI17" s="15">
        <f t="shared" si="17"/>
        <v>0</v>
      </c>
      <c r="AJ17" s="15">
        <f t="shared" si="17"/>
        <v>0</v>
      </c>
      <c r="AK17" s="15">
        <f t="shared" si="17"/>
        <v>0</v>
      </c>
      <c r="AL17" s="15">
        <f t="shared" si="17"/>
        <v>0</v>
      </c>
      <c r="AM17" s="102"/>
    </row>
    <row r="18" spans="2:39" ht="19.5" customHeight="1" thickBot="1" x14ac:dyDescent="0.3">
      <c r="B18" s="101"/>
      <c r="C18" s="15"/>
      <c r="D18" s="643" t="s">
        <v>43</v>
      </c>
      <c r="E18" s="644"/>
      <c r="F18" s="644"/>
      <c r="G18" s="644"/>
      <c r="H18" s="644"/>
      <c r="I18" s="644"/>
      <c r="J18" s="644"/>
      <c r="K18" s="644"/>
      <c r="L18" s="644"/>
      <c r="M18" s="644"/>
      <c r="N18" s="644"/>
      <c r="O18" s="644"/>
      <c r="P18" s="644"/>
      <c r="Q18" s="644"/>
      <c r="R18" s="644"/>
      <c r="S18" s="644"/>
      <c r="T18" s="644"/>
      <c r="U18" s="644"/>
      <c r="V18" s="644"/>
      <c r="W18" s="644"/>
      <c r="X18" s="644"/>
      <c r="Y18" s="644"/>
      <c r="Z18" s="644"/>
      <c r="AA18" s="644"/>
      <c r="AB18" s="644"/>
      <c r="AC18" s="644"/>
      <c r="AD18" s="644"/>
      <c r="AE18" s="644"/>
      <c r="AF18" s="644"/>
      <c r="AG18" s="644"/>
      <c r="AH18" s="644"/>
      <c r="AI18" s="644"/>
      <c r="AJ18" s="644"/>
      <c r="AK18" s="644"/>
      <c r="AL18" s="644"/>
      <c r="AM18" s="645"/>
    </row>
    <row r="19" spans="2:39" ht="15.75" thickBot="1" x14ac:dyDescent="0.3">
      <c r="B19" s="101"/>
      <c r="C19" s="97" t="s">
        <v>343</v>
      </c>
      <c r="D19" s="271">
        <v>1</v>
      </c>
      <c r="E19" s="271">
        <v>2</v>
      </c>
      <c r="F19" s="271">
        <v>3</v>
      </c>
      <c r="G19" s="271">
        <v>4</v>
      </c>
      <c r="H19" s="271">
        <v>5</v>
      </c>
      <c r="I19" s="271">
        <v>6</v>
      </c>
      <c r="J19" s="271">
        <v>7</v>
      </c>
      <c r="K19" s="271">
        <v>8</v>
      </c>
      <c r="L19" s="271">
        <v>9</v>
      </c>
      <c r="M19" s="271">
        <v>10</v>
      </c>
      <c r="N19" s="271">
        <v>11</v>
      </c>
      <c r="O19" s="271">
        <v>12</v>
      </c>
      <c r="P19" s="271">
        <v>13</v>
      </c>
      <c r="Q19" s="271">
        <v>14</v>
      </c>
      <c r="R19" s="271">
        <v>15</v>
      </c>
      <c r="S19" s="271">
        <v>16</v>
      </c>
      <c r="T19" s="271">
        <v>17</v>
      </c>
      <c r="U19" s="271">
        <v>18</v>
      </c>
      <c r="V19" s="271">
        <v>19</v>
      </c>
      <c r="W19" s="271">
        <v>20</v>
      </c>
      <c r="X19" s="271">
        <v>21</v>
      </c>
      <c r="Y19" s="271">
        <v>22</v>
      </c>
      <c r="Z19" s="271">
        <v>23</v>
      </c>
      <c r="AA19" s="271">
        <v>24</v>
      </c>
      <c r="AB19" s="271">
        <v>25</v>
      </c>
      <c r="AC19" s="271">
        <v>26</v>
      </c>
      <c r="AD19" s="271">
        <v>27</v>
      </c>
      <c r="AE19" s="271">
        <v>28</v>
      </c>
      <c r="AF19" s="271">
        <v>29</v>
      </c>
      <c r="AG19" s="271">
        <v>30</v>
      </c>
      <c r="AH19" s="271">
        <v>31</v>
      </c>
      <c r="AI19" s="271">
        <v>32</v>
      </c>
      <c r="AJ19" s="271">
        <v>33</v>
      </c>
      <c r="AK19" s="271">
        <v>34</v>
      </c>
      <c r="AL19" s="271">
        <v>35</v>
      </c>
      <c r="AM19" s="246" t="s">
        <v>90</v>
      </c>
    </row>
    <row r="20" spans="2:39" s="26" customFormat="1" ht="15" customHeight="1" thickBot="1" x14ac:dyDescent="0.3">
      <c r="B20" s="101"/>
      <c r="C20" s="27"/>
      <c r="D20" s="28"/>
      <c r="E20" s="29"/>
      <c r="F20" s="29"/>
      <c r="G20" s="29"/>
      <c r="H20" s="29"/>
      <c r="I20" s="29"/>
      <c r="J20" s="29"/>
      <c r="K20" s="29"/>
      <c r="L20" s="30"/>
      <c r="M20" s="31"/>
      <c r="N20" s="28"/>
      <c r="O20" s="29"/>
      <c r="P20" s="29"/>
      <c r="Q20" s="29"/>
      <c r="R20" s="29"/>
      <c r="S20" s="29"/>
      <c r="T20" s="29"/>
      <c r="U20" s="29"/>
      <c r="V20" s="30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530"/>
      <c r="AM20" s="110"/>
    </row>
    <row r="21" spans="2:39" ht="15.75" thickBot="1" x14ac:dyDescent="0.3">
      <c r="B21" s="101"/>
      <c r="C21" s="104" t="s">
        <v>138</v>
      </c>
      <c r="D21" s="537">
        <f>'2. Medidas a).i)'!I52</f>
        <v>0</v>
      </c>
      <c r="E21" s="537">
        <f>'2. Medidas a).i)'!J52</f>
        <v>0</v>
      </c>
      <c r="F21" s="537">
        <f>'2. Medidas a).i)'!K52</f>
        <v>0</v>
      </c>
      <c r="G21" s="537">
        <f>'2. Medidas a).i)'!L52</f>
        <v>0</v>
      </c>
      <c r="H21" s="537">
        <f>'2. Medidas a).i)'!M52</f>
        <v>0</v>
      </c>
      <c r="I21" s="537">
        <f>'2. Medidas a).i)'!N52</f>
        <v>0</v>
      </c>
      <c r="J21" s="537">
        <f>'2. Medidas a).i)'!O52</f>
        <v>0</v>
      </c>
      <c r="K21" s="537">
        <f>'2. Medidas a).i)'!P52</f>
        <v>0</v>
      </c>
      <c r="L21" s="537">
        <f>'2. Medidas a).i)'!Q52</f>
        <v>0</v>
      </c>
      <c r="M21" s="537">
        <f>'2. Medidas a).i)'!R52</f>
        <v>0</v>
      </c>
      <c r="N21" s="537">
        <f>'2. Medidas a).i)'!S52</f>
        <v>0</v>
      </c>
      <c r="O21" s="537">
        <f>'2. Medidas a).i)'!T52</f>
        <v>0</v>
      </c>
      <c r="P21" s="537">
        <f>'2. Medidas a).i)'!U52</f>
        <v>0</v>
      </c>
      <c r="Q21" s="537">
        <f>'2. Medidas a).i)'!V52</f>
        <v>0</v>
      </c>
      <c r="R21" s="537">
        <f>'2. Medidas a).i)'!W52</f>
        <v>0</v>
      </c>
      <c r="S21" s="537">
        <f>'2. Medidas a).i)'!X52</f>
        <v>0</v>
      </c>
      <c r="T21" s="537">
        <f>'2. Medidas a).i)'!Y52</f>
        <v>0</v>
      </c>
      <c r="U21" s="537">
        <f>'2. Medidas a).i)'!Z52</f>
        <v>0</v>
      </c>
      <c r="V21" s="537">
        <f>'2. Medidas a).i)'!AA52</f>
        <v>0</v>
      </c>
      <c r="W21" s="537">
        <f>'2. Medidas a).i)'!AB52</f>
        <v>0</v>
      </c>
      <c r="X21" s="537">
        <f>'2. Medidas a).i)'!AC52</f>
        <v>0</v>
      </c>
      <c r="Y21" s="537">
        <f>'2. Medidas a).i)'!AD52</f>
        <v>0</v>
      </c>
      <c r="Z21" s="537">
        <f>'2. Medidas a).i)'!AE52</f>
        <v>0</v>
      </c>
      <c r="AA21" s="537">
        <f>'2. Medidas a).i)'!AF52</f>
        <v>0</v>
      </c>
      <c r="AB21" s="537">
        <f>'2. Medidas a).i)'!AG52</f>
        <v>0</v>
      </c>
      <c r="AC21" s="490"/>
      <c r="AD21" s="490"/>
      <c r="AE21" s="490"/>
      <c r="AF21" s="490"/>
      <c r="AG21" s="490"/>
      <c r="AH21" s="490"/>
      <c r="AI21" s="490"/>
      <c r="AJ21" s="490"/>
      <c r="AK21" s="490"/>
      <c r="AL21" s="531"/>
      <c r="AM21" s="491">
        <f>SUM(D21:AB21)</f>
        <v>0</v>
      </c>
    </row>
    <row r="22" spans="2:39" ht="15.75" thickBot="1" x14ac:dyDescent="0.3">
      <c r="B22" s="101"/>
      <c r="C22" s="104" t="s">
        <v>139</v>
      </c>
      <c r="D22" s="537">
        <f>'3. Medidas a).ii)'!I52</f>
        <v>0</v>
      </c>
      <c r="E22" s="537">
        <f>'3. Medidas a).ii)'!J52</f>
        <v>0</v>
      </c>
      <c r="F22" s="537">
        <f>'3. Medidas a).ii)'!K52</f>
        <v>0</v>
      </c>
      <c r="G22" s="537">
        <f>'3. Medidas a).ii)'!L52</f>
        <v>0</v>
      </c>
      <c r="H22" s="537">
        <f>'3. Medidas a).ii)'!M52</f>
        <v>0</v>
      </c>
      <c r="I22" s="537">
        <f>'3. Medidas a).ii)'!N52</f>
        <v>0</v>
      </c>
      <c r="J22" s="537">
        <f>'3. Medidas a).ii)'!O52</f>
        <v>0</v>
      </c>
      <c r="K22" s="537">
        <f>'3. Medidas a).ii)'!P52</f>
        <v>0</v>
      </c>
      <c r="L22" s="537">
        <f>'3. Medidas a).ii)'!Q52</f>
        <v>0</v>
      </c>
      <c r="M22" s="537">
        <f>'3. Medidas a).ii)'!R52</f>
        <v>0</v>
      </c>
      <c r="N22" s="537">
        <f>'3. Medidas a).ii)'!S52</f>
        <v>0</v>
      </c>
      <c r="O22" s="537">
        <f>'3. Medidas a).ii)'!T52</f>
        <v>0</v>
      </c>
      <c r="P22" s="537">
        <f>'3. Medidas a).ii)'!U52</f>
        <v>0</v>
      </c>
      <c r="Q22" s="537">
        <f>'3. Medidas a).ii)'!V52</f>
        <v>0</v>
      </c>
      <c r="R22" s="537">
        <f>'3. Medidas a).ii)'!W52</f>
        <v>0</v>
      </c>
      <c r="S22" s="537">
        <f>'3. Medidas a).ii)'!X52</f>
        <v>0</v>
      </c>
      <c r="T22" s="537">
        <f>'3. Medidas a).ii)'!Y52</f>
        <v>0</v>
      </c>
      <c r="U22" s="537">
        <f>'3. Medidas a).ii)'!Z52</f>
        <v>0</v>
      </c>
      <c r="V22" s="537">
        <f>'3. Medidas a).ii)'!AA52</f>
        <v>0</v>
      </c>
      <c r="W22" s="537">
        <f>'3. Medidas a).ii)'!AB52</f>
        <v>0</v>
      </c>
      <c r="X22" s="537">
        <f>'3. Medidas a).ii)'!AC52</f>
        <v>0</v>
      </c>
      <c r="Y22" s="537">
        <f>'3. Medidas a).ii)'!AD52</f>
        <v>0</v>
      </c>
      <c r="Z22" s="537">
        <f>'3. Medidas a).ii)'!AE52</f>
        <v>0</v>
      </c>
      <c r="AA22" s="537">
        <f>'3. Medidas a).ii)'!AF52</f>
        <v>0</v>
      </c>
      <c r="AB22" s="537">
        <f>'3. Medidas a).ii)'!AG52</f>
        <v>0</v>
      </c>
      <c r="AC22" s="490">
        <f>'3. Medidas a).ii)'!AH52</f>
        <v>0</v>
      </c>
      <c r="AD22" s="490">
        <f>'3. Medidas a).ii)'!AI52</f>
        <v>0</v>
      </c>
      <c r="AE22" s="490">
        <f>'3. Medidas a).ii)'!AJ52</f>
        <v>0</v>
      </c>
      <c r="AF22" s="490">
        <f>'3. Medidas a).ii)'!AK52</f>
        <v>0</v>
      </c>
      <c r="AG22" s="490">
        <f>'3. Medidas a).ii)'!AL52</f>
        <v>0</v>
      </c>
      <c r="AH22" s="490">
        <f>'3. Medidas a).ii)'!AM52</f>
        <v>0</v>
      </c>
      <c r="AI22" s="490">
        <f>'3. Medidas a).ii)'!AN52</f>
        <v>0</v>
      </c>
      <c r="AJ22" s="490">
        <f>'3. Medidas a).ii)'!AO52</f>
        <v>0</v>
      </c>
      <c r="AK22" s="490">
        <f>'3. Medidas a).ii)'!AP52</f>
        <v>0</v>
      </c>
      <c r="AL22" s="531">
        <f>'3. Medidas a).ii)'!AQ52</f>
        <v>0</v>
      </c>
      <c r="AM22" s="491">
        <f t="shared" ref="AM22:AM27" si="18">SUM(D22:AB22)</f>
        <v>0</v>
      </c>
    </row>
    <row r="23" spans="2:39" ht="15.75" thickBot="1" x14ac:dyDescent="0.3">
      <c r="B23" s="101"/>
      <c r="C23" s="104" t="s">
        <v>140</v>
      </c>
      <c r="D23" s="537">
        <f>'4. Medidas a).iii)'!I52</f>
        <v>0</v>
      </c>
      <c r="E23" s="537">
        <f>'4. Medidas a).iii)'!J52</f>
        <v>0</v>
      </c>
      <c r="F23" s="537">
        <f>'4. Medidas a).iii)'!K52</f>
        <v>0</v>
      </c>
      <c r="G23" s="537">
        <f>'4. Medidas a).iii)'!L52</f>
        <v>0</v>
      </c>
      <c r="H23" s="537">
        <f>'4. Medidas a).iii)'!M52</f>
        <v>0</v>
      </c>
      <c r="I23" s="537">
        <f>'4. Medidas a).iii)'!N52</f>
        <v>0</v>
      </c>
      <c r="J23" s="537">
        <f>'4. Medidas a).iii)'!O52</f>
        <v>0</v>
      </c>
      <c r="K23" s="537">
        <f>'4. Medidas a).iii)'!P52</f>
        <v>0</v>
      </c>
      <c r="L23" s="537">
        <f>'4. Medidas a).iii)'!Q52</f>
        <v>0</v>
      </c>
      <c r="M23" s="537">
        <f>'4. Medidas a).iii)'!R52</f>
        <v>0</v>
      </c>
      <c r="N23" s="537">
        <f>'4. Medidas a).iii)'!S52</f>
        <v>0</v>
      </c>
      <c r="O23" s="537">
        <f>'4. Medidas a).iii)'!T52</f>
        <v>0</v>
      </c>
      <c r="P23" s="537">
        <f>'4. Medidas a).iii)'!U52</f>
        <v>0</v>
      </c>
      <c r="Q23" s="537">
        <f>'4. Medidas a).iii)'!V52</f>
        <v>0</v>
      </c>
      <c r="R23" s="537">
        <f>'4. Medidas a).iii)'!W52</f>
        <v>0</v>
      </c>
      <c r="S23" s="537">
        <f>'4. Medidas a).iii)'!X52</f>
        <v>0</v>
      </c>
      <c r="T23" s="537">
        <f>'4. Medidas a).iii)'!Y52</f>
        <v>0</v>
      </c>
      <c r="U23" s="537">
        <f>'4. Medidas a).iii)'!Z52</f>
        <v>0</v>
      </c>
      <c r="V23" s="537">
        <f>'4. Medidas a).iii)'!AA52</f>
        <v>0</v>
      </c>
      <c r="W23" s="537">
        <f>'4. Medidas a).iii)'!AB52</f>
        <v>0</v>
      </c>
      <c r="X23" s="537">
        <f>'4. Medidas a).iii)'!AC52</f>
        <v>0</v>
      </c>
      <c r="Y23" s="537">
        <f>'4. Medidas a).iii)'!AD52</f>
        <v>0</v>
      </c>
      <c r="Z23" s="537">
        <f>'4. Medidas a).iii)'!AE52</f>
        <v>0</v>
      </c>
      <c r="AA23" s="537">
        <f>'4. Medidas a).iii)'!AF52</f>
        <v>0</v>
      </c>
      <c r="AB23" s="537">
        <f>'4. Medidas a).iii)'!AG52</f>
        <v>0</v>
      </c>
      <c r="AC23" s="490"/>
      <c r="AD23" s="490"/>
      <c r="AE23" s="490"/>
      <c r="AF23" s="490"/>
      <c r="AG23" s="490"/>
      <c r="AH23" s="490"/>
      <c r="AI23" s="490"/>
      <c r="AJ23" s="490"/>
      <c r="AK23" s="490"/>
      <c r="AL23" s="531"/>
      <c r="AM23" s="491">
        <f t="shared" si="18"/>
        <v>0</v>
      </c>
    </row>
    <row r="24" spans="2:39" ht="15.75" thickBot="1" x14ac:dyDescent="0.3">
      <c r="B24" s="13"/>
      <c r="C24" s="104" t="s">
        <v>141</v>
      </c>
      <c r="D24" s="537">
        <f>'5. Medidas a).iv)'!I52</f>
        <v>0</v>
      </c>
      <c r="E24" s="537">
        <f>'5. Medidas a).iv)'!J52</f>
        <v>0</v>
      </c>
      <c r="F24" s="537">
        <f>'5. Medidas a).iv)'!K52</f>
        <v>0</v>
      </c>
      <c r="G24" s="537">
        <f>'5. Medidas a).iv)'!L52</f>
        <v>0</v>
      </c>
      <c r="H24" s="537">
        <f>'5. Medidas a).iv)'!M52</f>
        <v>0</v>
      </c>
      <c r="I24" s="537">
        <f>'5. Medidas a).iv)'!N52</f>
        <v>0</v>
      </c>
      <c r="J24" s="537">
        <f>'5. Medidas a).iv)'!O52</f>
        <v>0</v>
      </c>
      <c r="K24" s="537">
        <f>'5. Medidas a).iv)'!P52</f>
        <v>0</v>
      </c>
      <c r="L24" s="537">
        <f>'5. Medidas a).iv)'!Q52</f>
        <v>0</v>
      </c>
      <c r="M24" s="537">
        <f>'5. Medidas a).iv)'!R52</f>
        <v>0</v>
      </c>
      <c r="N24" s="537">
        <f>'5. Medidas a).iv)'!S52</f>
        <v>0</v>
      </c>
      <c r="O24" s="537">
        <f>'5. Medidas a).iv)'!T52</f>
        <v>0</v>
      </c>
      <c r="P24" s="537">
        <f>'5. Medidas a).iv)'!U52</f>
        <v>0</v>
      </c>
      <c r="Q24" s="537">
        <f>'5. Medidas a).iv)'!V52</f>
        <v>0</v>
      </c>
      <c r="R24" s="537">
        <f>'5. Medidas a).iv)'!W52</f>
        <v>0</v>
      </c>
      <c r="S24" s="537">
        <f>'5. Medidas a).iv)'!X52</f>
        <v>0</v>
      </c>
      <c r="T24" s="537">
        <f>'5. Medidas a).iv)'!Y52</f>
        <v>0</v>
      </c>
      <c r="U24" s="537">
        <f>'5. Medidas a).iv)'!Z52</f>
        <v>0</v>
      </c>
      <c r="V24" s="537">
        <f>'5. Medidas a).iv)'!AA52</f>
        <v>0</v>
      </c>
      <c r="W24" s="537">
        <f>'5. Medidas a).iv)'!AB52</f>
        <v>0</v>
      </c>
      <c r="X24" s="537">
        <f>'5. Medidas a).iv)'!AC52</f>
        <v>0</v>
      </c>
      <c r="Y24" s="537">
        <f>'5. Medidas a).iv)'!AD52</f>
        <v>0</v>
      </c>
      <c r="Z24" s="537">
        <f>'5. Medidas a).iv)'!AE52</f>
        <v>0</v>
      </c>
      <c r="AA24" s="537">
        <f>'5. Medidas a).iv)'!AF52</f>
        <v>0</v>
      </c>
      <c r="AB24" s="537">
        <f>'5. Medidas a).iv)'!AG52</f>
        <v>0</v>
      </c>
      <c r="AC24" s="490"/>
      <c r="AD24" s="490"/>
      <c r="AE24" s="490"/>
      <c r="AF24" s="490"/>
      <c r="AG24" s="490"/>
      <c r="AH24" s="490"/>
      <c r="AI24" s="490"/>
      <c r="AJ24" s="490"/>
      <c r="AK24" s="490"/>
      <c r="AL24" s="531"/>
      <c r="AM24" s="491">
        <f>SUM(D24:AB24)</f>
        <v>0</v>
      </c>
    </row>
    <row r="25" spans="2:39" ht="15.75" thickBot="1" x14ac:dyDescent="0.3">
      <c r="B25" s="13"/>
      <c r="C25" s="104" t="s">
        <v>142</v>
      </c>
      <c r="D25" s="537">
        <f>'6. Medidas a).v)'!I52</f>
        <v>0</v>
      </c>
      <c r="E25" s="537">
        <f>'6. Medidas a).v)'!J52</f>
        <v>0</v>
      </c>
      <c r="F25" s="537">
        <f>'6. Medidas a).v)'!K52</f>
        <v>0</v>
      </c>
      <c r="G25" s="537">
        <f>'6. Medidas a).v)'!L52</f>
        <v>0</v>
      </c>
      <c r="H25" s="537">
        <f>'6. Medidas a).v)'!M52</f>
        <v>0</v>
      </c>
      <c r="I25" s="537">
        <f>'6. Medidas a).v)'!N52</f>
        <v>0</v>
      </c>
      <c r="J25" s="537">
        <f>'6. Medidas a).v)'!O52</f>
        <v>0</v>
      </c>
      <c r="K25" s="537">
        <f>'6. Medidas a).v)'!P52</f>
        <v>0</v>
      </c>
      <c r="L25" s="537">
        <f>'6. Medidas a).v)'!Q52</f>
        <v>0</v>
      </c>
      <c r="M25" s="537">
        <f>'6. Medidas a).v)'!R52</f>
        <v>0</v>
      </c>
      <c r="N25" s="537">
        <f>'6. Medidas a).v)'!S52</f>
        <v>0</v>
      </c>
      <c r="O25" s="537">
        <f>'6. Medidas a).v)'!T52</f>
        <v>0</v>
      </c>
      <c r="P25" s="537">
        <f>'6. Medidas a).v)'!U52</f>
        <v>0</v>
      </c>
      <c r="Q25" s="537">
        <f>'6. Medidas a).v)'!V52</f>
        <v>0</v>
      </c>
      <c r="R25" s="537">
        <f>'6. Medidas a).v)'!W52</f>
        <v>0</v>
      </c>
      <c r="S25" s="537">
        <f>'6. Medidas a).v)'!X52</f>
        <v>0</v>
      </c>
      <c r="T25" s="537">
        <f>'6. Medidas a).v)'!Y52</f>
        <v>0</v>
      </c>
      <c r="U25" s="537">
        <f>'6. Medidas a).v)'!Z52</f>
        <v>0</v>
      </c>
      <c r="V25" s="537">
        <f>'6. Medidas a).v)'!AA52</f>
        <v>0</v>
      </c>
      <c r="W25" s="537">
        <f>'6. Medidas a).v)'!AB52</f>
        <v>0</v>
      </c>
      <c r="X25" s="537">
        <f>'6. Medidas a).v)'!AC52</f>
        <v>0</v>
      </c>
      <c r="Y25" s="537">
        <f>'6. Medidas a).v)'!AD52</f>
        <v>0</v>
      </c>
      <c r="Z25" s="537">
        <f>'6. Medidas a).v)'!AE52</f>
        <v>0</v>
      </c>
      <c r="AA25" s="537">
        <f>'6. Medidas a).v)'!AF52</f>
        <v>0</v>
      </c>
      <c r="AB25" s="537">
        <f>'6. Medidas a).v)'!AG52</f>
        <v>0</v>
      </c>
      <c r="AC25" s="490"/>
      <c r="AD25" s="490"/>
      <c r="AE25" s="490"/>
      <c r="AF25" s="490"/>
      <c r="AG25" s="490"/>
      <c r="AH25" s="490"/>
      <c r="AI25" s="490"/>
      <c r="AJ25" s="490"/>
      <c r="AK25" s="490"/>
      <c r="AL25" s="531"/>
      <c r="AM25" s="491">
        <f t="shared" si="18"/>
        <v>0</v>
      </c>
    </row>
    <row r="26" spans="2:39" ht="15.75" thickBot="1" x14ac:dyDescent="0.3">
      <c r="B26" s="13"/>
      <c r="C26" s="104" t="s">
        <v>285</v>
      </c>
      <c r="D26" s="537">
        <f>'7. Medidas b).i)'!I52</f>
        <v>0</v>
      </c>
      <c r="E26" s="537">
        <f>'7. Medidas b).i)'!J52</f>
        <v>0</v>
      </c>
      <c r="F26" s="537">
        <f>'7. Medidas b).i)'!K52</f>
        <v>0</v>
      </c>
      <c r="G26" s="537">
        <f>'7. Medidas b).i)'!L52</f>
        <v>0</v>
      </c>
      <c r="H26" s="537">
        <f>'7. Medidas b).i)'!M52</f>
        <v>0</v>
      </c>
      <c r="I26" s="537">
        <f>'7. Medidas b).i)'!N52</f>
        <v>0</v>
      </c>
      <c r="J26" s="537">
        <f>'7. Medidas b).i)'!O52</f>
        <v>0</v>
      </c>
      <c r="K26" s="537">
        <f>'7. Medidas b).i)'!P52</f>
        <v>0</v>
      </c>
      <c r="L26" s="537">
        <f>'7. Medidas b).i)'!Q52</f>
        <v>0</v>
      </c>
      <c r="M26" s="537">
        <f>'7. Medidas b).i)'!R52</f>
        <v>0</v>
      </c>
      <c r="N26" s="537">
        <f>'7. Medidas b).i)'!S52</f>
        <v>0</v>
      </c>
      <c r="O26" s="537">
        <f>'7. Medidas b).i)'!T52</f>
        <v>0</v>
      </c>
      <c r="P26" s="537">
        <f>'7. Medidas b).i)'!U52</f>
        <v>0</v>
      </c>
      <c r="Q26" s="537">
        <f>'7. Medidas b).i)'!V52</f>
        <v>0</v>
      </c>
      <c r="R26" s="537">
        <f>'7. Medidas b).i)'!W52</f>
        <v>0</v>
      </c>
      <c r="S26" s="537">
        <f>'7. Medidas b).i)'!X52</f>
        <v>0</v>
      </c>
      <c r="T26" s="537">
        <f>'7. Medidas b).i)'!Y52</f>
        <v>0</v>
      </c>
      <c r="U26" s="537">
        <f>'7. Medidas b).i)'!Z52</f>
        <v>0</v>
      </c>
      <c r="V26" s="537">
        <f>'7. Medidas b).i)'!AA52</f>
        <v>0</v>
      </c>
      <c r="W26" s="537">
        <f>'7. Medidas b).i)'!AB52</f>
        <v>0</v>
      </c>
      <c r="X26" s="537">
        <f>'7. Medidas b).i)'!AC52</f>
        <v>0</v>
      </c>
      <c r="Y26" s="537">
        <f>'7. Medidas b).i)'!AD52</f>
        <v>0</v>
      </c>
      <c r="Z26" s="537">
        <f>'7. Medidas b).i)'!AE52</f>
        <v>0</v>
      </c>
      <c r="AA26" s="537">
        <f>'7. Medidas b).i)'!AF52</f>
        <v>0</v>
      </c>
      <c r="AB26" s="537">
        <f>'7. Medidas b).i)'!AG52</f>
        <v>0</v>
      </c>
      <c r="AC26" s="490"/>
      <c r="AD26" s="490"/>
      <c r="AE26" s="490"/>
      <c r="AF26" s="490"/>
      <c r="AG26" s="490"/>
      <c r="AH26" s="490"/>
      <c r="AI26" s="490"/>
      <c r="AJ26" s="490"/>
      <c r="AK26" s="490"/>
      <c r="AL26" s="531"/>
      <c r="AM26" s="491">
        <f t="shared" si="18"/>
        <v>0</v>
      </c>
    </row>
    <row r="27" spans="2:39" ht="15.75" thickBot="1" x14ac:dyDescent="0.3">
      <c r="B27" s="13"/>
      <c r="C27" s="104" t="s">
        <v>286</v>
      </c>
      <c r="D27" s="537">
        <f>'7. Medidas b).ii)'!I53</f>
        <v>0</v>
      </c>
      <c r="E27" s="537">
        <f>'7. Medidas b).ii)'!J53</f>
        <v>0</v>
      </c>
      <c r="F27" s="537">
        <f>'7. Medidas b).ii)'!K53</f>
        <v>0</v>
      </c>
      <c r="G27" s="537">
        <f>'7. Medidas b).ii)'!L53</f>
        <v>0</v>
      </c>
      <c r="H27" s="537">
        <f>'7. Medidas b).ii)'!M53</f>
        <v>0</v>
      </c>
      <c r="I27" s="537">
        <f>'7. Medidas b).ii)'!N53</f>
        <v>0</v>
      </c>
      <c r="J27" s="537">
        <f>'7. Medidas b).ii)'!O53</f>
        <v>0</v>
      </c>
      <c r="K27" s="537">
        <f>'7. Medidas b).ii)'!P53</f>
        <v>0</v>
      </c>
      <c r="L27" s="537">
        <f>'7. Medidas b).ii)'!Q53</f>
        <v>0</v>
      </c>
      <c r="M27" s="537">
        <f>'7. Medidas b).ii)'!R53</f>
        <v>0</v>
      </c>
      <c r="N27" s="537">
        <f>'7. Medidas b).ii)'!S53</f>
        <v>0</v>
      </c>
      <c r="O27" s="537">
        <f>'7. Medidas b).ii)'!T53</f>
        <v>0</v>
      </c>
      <c r="P27" s="537">
        <f>'7. Medidas b).ii)'!U53</f>
        <v>0</v>
      </c>
      <c r="Q27" s="537">
        <f>'7. Medidas b).ii)'!V53</f>
        <v>0</v>
      </c>
      <c r="R27" s="537">
        <f>'7. Medidas b).ii)'!W53</f>
        <v>0</v>
      </c>
      <c r="S27" s="537">
        <f>'7. Medidas b).ii)'!X53</f>
        <v>0</v>
      </c>
      <c r="T27" s="537">
        <f>'7. Medidas b).ii)'!Y53</f>
        <v>0</v>
      </c>
      <c r="U27" s="537">
        <f>'7. Medidas b).ii)'!Z53</f>
        <v>0</v>
      </c>
      <c r="V27" s="537">
        <f>'7. Medidas b).ii)'!AA53</f>
        <v>0</v>
      </c>
      <c r="W27" s="537">
        <f>'7. Medidas b).ii)'!AB53</f>
        <v>0</v>
      </c>
      <c r="X27" s="537">
        <f>'7. Medidas b).ii)'!AC53</f>
        <v>0</v>
      </c>
      <c r="Y27" s="537">
        <f>'7. Medidas b).ii)'!AD53</f>
        <v>0</v>
      </c>
      <c r="Z27" s="537">
        <f>'7. Medidas b).ii)'!AE53</f>
        <v>0</v>
      </c>
      <c r="AA27" s="537">
        <f>'7. Medidas b).ii)'!AF53</f>
        <v>0</v>
      </c>
      <c r="AB27" s="537">
        <f>'7. Medidas b).ii)'!AG53</f>
        <v>0</v>
      </c>
      <c r="AC27" s="490"/>
      <c r="AD27" s="490"/>
      <c r="AE27" s="490"/>
      <c r="AF27" s="490"/>
      <c r="AG27" s="490"/>
      <c r="AH27" s="490"/>
      <c r="AI27" s="490"/>
      <c r="AJ27" s="490"/>
      <c r="AK27" s="490"/>
      <c r="AL27" s="531"/>
      <c r="AM27" s="491">
        <f t="shared" si="18"/>
        <v>0</v>
      </c>
    </row>
    <row r="28" spans="2:39" ht="15.75" thickBot="1" x14ac:dyDescent="0.3">
      <c r="B28" s="13"/>
      <c r="C28" s="15"/>
      <c r="D28" s="538">
        <f>SUM(D21:D27)</f>
        <v>0</v>
      </c>
      <c r="E28" s="538">
        <f t="shared" ref="E28:AB28" si="19">SUM(E21:E27)</f>
        <v>0</v>
      </c>
      <c r="F28" s="538">
        <f t="shared" si="19"/>
        <v>0</v>
      </c>
      <c r="G28" s="538">
        <f t="shared" si="19"/>
        <v>0</v>
      </c>
      <c r="H28" s="538">
        <f t="shared" si="19"/>
        <v>0</v>
      </c>
      <c r="I28" s="538">
        <f t="shared" si="19"/>
        <v>0</v>
      </c>
      <c r="J28" s="538">
        <f t="shared" si="19"/>
        <v>0</v>
      </c>
      <c r="K28" s="538">
        <f t="shared" si="19"/>
        <v>0</v>
      </c>
      <c r="L28" s="538">
        <f t="shared" si="19"/>
        <v>0</v>
      </c>
      <c r="M28" s="538">
        <f t="shared" si="19"/>
        <v>0</v>
      </c>
      <c r="N28" s="538">
        <f t="shared" si="19"/>
        <v>0</v>
      </c>
      <c r="O28" s="538">
        <f t="shared" si="19"/>
        <v>0</v>
      </c>
      <c r="P28" s="538">
        <f t="shared" si="19"/>
        <v>0</v>
      </c>
      <c r="Q28" s="538">
        <f t="shared" si="19"/>
        <v>0</v>
      </c>
      <c r="R28" s="538">
        <f t="shared" si="19"/>
        <v>0</v>
      </c>
      <c r="S28" s="538">
        <f t="shared" si="19"/>
        <v>0</v>
      </c>
      <c r="T28" s="538">
        <f t="shared" si="19"/>
        <v>0</v>
      </c>
      <c r="U28" s="538">
        <f t="shared" si="19"/>
        <v>0</v>
      </c>
      <c r="V28" s="538">
        <f t="shared" si="19"/>
        <v>0</v>
      </c>
      <c r="W28" s="538">
        <f t="shared" si="19"/>
        <v>0</v>
      </c>
      <c r="X28" s="538">
        <f t="shared" si="19"/>
        <v>0</v>
      </c>
      <c r="Y28" s="538">
        <f t="shared" si="19"/>
        <v>0</v>
      </c>
      <c r="Z28" s="538">
        <f t="shared" si="19"/>
        <v>0</v>
      </c>
      <c r="AA28" s="538">
        <f t="shared" si="19"/>
        <v>0</v>
      </c>
      <c r="AB28" s="538">
        <f t="shared" si="19"/>
        <v>0</v>
      </c>
      <c r="AC28" s="492">
        <f t="shared" ref="AC28" si="20">SUM(AC21:AC27)</f>
        <v>0</v>
      </c>
      <c r="AD28" s="492">
        <f t="shared" ref="AD28" si="21">SUM(AD21:AD27)</f>
        <v>0</v>
      </c>
      <c r="AE28" s="492">
        <f t="shared" ref="AE28" si="22">SUM(AE21:AE27)</f>
        <v>0</v>
      </c>
      <c r="AF28" s="492">
        <f t="shared" ref="AF28" si="23">SUM(AF21:AF27)</f>
        <v>0</v>
      </c>
      <c r="AG28" s="492">
        <f t="shared" ref="AG28" si="24">SUM(AG21:AG27)</f>
        <v>0</v>
      </c>
      <c r="AH28" s="492">
        <f t="shared" ref="AH28" si="25">SUM(AH21:AH27)</f>
        <v>0</v>
      </c>
      <c r="AI28" s="492">
        <f t="shared" ref="AI28" si="26">SUM(AI21:AI27)</f>
        <v>0</v>
      </c>
      <c r="AJ28" s="492">
        <f t="shared" ref="AJ28" si="27">SUM(AJ21:AJ27)</f>
        <v>0</v>
      </c>
      <c r="AK28" s="492">
        <f t="shared" ref="AK28" si="28">SUM(AK21:AK27)</f>
        <v>0</v>
      </c>
      <c r="AL28" s="532">
        <f t="shared" ref="AL28" si="29">SUM(AL21:AL27)</f>
        <v>0</v>
      </c>
      <c r="AM28" s="493">
        <f t="shared" ref="AM28" si="30">SUM(AM21:AM27)</f>
        <v>0</v>
      </c>
    </row>
    <row r="29" spans="2:39" ht="15.75" thickBot="1" x14ac:dyDescent="0.3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</row>
    <row r="30" spans="2:39" x14ac:dyDescent="0.25">
      <c r="B30" s="127"/>
      <c r="C30" s="33"/>
      <c r="D30" s="33"/>
      <c r="E30" s="128"/>
      <c r="F30" s="34"/>
    </row>
    <row r="31" spans="2:39" ht="24.75" customHeight="1" x14ac:dyDescent="0.25">
      <c r="B31" s="129"/>
      <c r="C31" s="647" t="s">
        <v>54</v>
      </c>
      <c r="D31" s="647"/>
      <c r="E31" s="130"/>
      <c r="F31" s="34"/>
    </row>
    <row r="32" spans="2:39" ht="8.25" customHeight="1" x14ac:dyDescent="0.25">
      <c r="B32" s="129"/>
      <c r="C32" s="34"/>
      <c r="D32" s="34"/>
      <c r="E32" s="130"/>
      <c r="F32" s="34"/>
      <c r="I32" s="27"/>
    </row>
    <row r="33" spans="2:11" ht="16.5" customHeight="1" thickBot="1" x14ac:dyDescent="0.3">
      <c r="B33" s="129"/>
      <c r="C33" s="34" t="s">
        <v>144</v>
      </c>
      <c r="D33" s="34"/>
      <c r="E33" s="130"/>
      <c r="F33" s="34"/>
      <c r="I33" s="27"/>
    </row>
    <row r="34" spans="2:11" x14ac:dyDescent="0.25">
      <c r="B34" s="129"/>
      <c r="C34" s="105" t="s">
        <v>138</v>
      </c>
      <c r="D34" s="494">
        <f>'2. Medidas a).i)'!E23</f>
        <v>0</v>
      </c>
      <c r="E34" s="130"/>
      <c r="F34" s="34"/>
      <c r="I34" s="27"/>
    </row>
    <row r="35" spans="2:11" x14ac:dyDescent="0.25">
      <c r="B35" s="129"/>
      <c r="C35" s="106" t="s">
        <v>139</v>
      </c>
      <c r="D35" s="495">
        <f>'3. Medidas a).ii)'!E23</f>
        <v>0</v>
      </c>
      <c r="E35" s="130"/>
      <c r="F35" s="34"/>
      <c r="I35" s="27"/>
    </row>
    <row r="36" spans="2:11" x14ac:dyDescent="0.25">
      <c r="B36" s="129"/>
      <c r="C36" s="106" t="s">
        <v>140</v>
      </c>
      <c r="D36" s="495">
        <f>'4. Medidas a).iii)'!E23</f>
        <v>0</v>
      </c>
      <c r="E36" s="130"/>
      <c r="F36" s="34"/>
      <c r="I36" s="27"/>
    </row>
    <row r="37" spans="2:11" x14ac:dyDescent="0.25">
      <c r="B37" s="129"/>
      <c r="C37" s="106" t="s">
        <v>141</v>
      </c>
      <c r="D37" s="495">
        <f>'5. Medidas a).iv)'!E23</f>
        <v>0</v>
      </c>
      <c r="E37" s="130"/>
      <c r="F37" s="34"/>
      <c r="I37" s="27"/>
    </row>
    <row r="38" spans="2:11" x14ac:dyDescent="0.25">
      <c r="B38" s="129"/>
      <c r="C38" s="106" t="s">
        <v>142</v>
      </c>
      <c r="D38" s="533">
        <f>'6. Medidas a).v)'!E23</f>
        <v>0</v>
      </c>
      <c r="E38" s="130"/>
      <c r="F38" s="34"/>
      <c r="I38" s="27"/>
    </row>
    <row r="39" spans="2:11" s="2" customFormat="1" x14ac:dyDescent="0.25">
      <c r="B39" s="111"/>
      <c r="C39" s="535" t="s">
        <v>285</v>
      </c>
      <c r="D39" s="496">
        <f>'7. Medidas b).i)'!E23</f>
        <v>0</v>
      </c>
      <c r="E39" s="112"/>
      <c r="F39" s="231"/>
      <c r="H39" s="10"/>
      <c r="I39" s="27"/>
      <c r="J39" s="10"/>
      <c r="K39" s="10"/>
    </row>
    <row r="40" spans="2:11" s="2" customFormat="1" ht="15.75" thickBot="1" x14ac:dyDescent="0.3">
      <c r="B40" s="111"/>
      <c r="C40" s="232" t="s">
        <v>286</v>
      </c>
      <c r="D40" s="497">
        <f>'7. Medidas b).ii)'!E24</f>
        <v>0</v>
      </c>
      <c r="E40" s="112"/>
      <c r="F40" s="231"/>
      <c r="H40" s="10"/>
      <c r="I40" s="27"/>
      <c r="J40" s="10"/>
      <c r="K40" s="10"/>
    </row>
    <row r="41" spans="2:11" s="2" customFormat="1" ht="19.5" customHeight="1" thickBot="1" x14ac:dyDescent="0.3">
      <c r="B41" s="111"/>
      <c r="C41" s="232" t="s">
        <v>145</v>
      </c>
      <c r="D41" s="534">
        <f>'8. Medidas c)'!E18</f>
        <v>0</v>
      </c>
      <c r="E41" s="112"/>
      <c r="F41" s="231"/>
      <c r="H41" s="10"/>
      <c r="I41" s="27"/>
      <c r="J41" s="10"/>
      <c r="K41" s="10"/>
    </row>
    <row r="42" spans="2:11" s="2" customFormat="1" ht="35.25" customHeight="1" thickBot="1" x14ac:dyDescent="0.3">
      <c r="B42" s="111"/>
      <c r="C42" s="504" t="s">
        <v>344</v>
      </c>
      <c r="D42" s="498">
        <f>SUM(D34:D41)</f>
        <v>0</v>
      </c>
      <c r="E42" s="112"/>
      <c r="F42" s="231"/>
      <c r="H42" s="10"/>
      <c r="I42" s="27"/>
      <c r="J42" s="10"/>
      <c r="K42" s="10"/>
    </row>
    <row r="43" spans="2:11" s="2" customFormat="1" ht="37.5" customHeight="1" thickBot="1" x14ac:dyDescent="0.3">
      <c r="B43" s="111"/>
      <c r="C43" s="536" t="s">
        <v>355</v>
      </c>
      <c r="D43" s="541">
        <v>0</v>
      </c>
      <c r="E43" s="112"/>
      <c r="F43" s="231"/>
      <c r="H43" s="10"/>
      <c r="I43" s="27"/>
      <c r="J43" s="10"/>
      <c r="K43" s="10"/>
    </row>
    <row r="44" spans="2:11" s="2" customFormat="1" ht="43.5" customHeight="1" thickBot="1" x14ac:dyDescent="0.3">
      <c r="B44" s="111"/>
      <c r="C44" s="540" t="s">
        <v>345</v>
      </c>
      <c r="D44" s="499">
        <f>ROUND(D42+D43,2)</f>
        <v>0</v>
      </c>
      <c r="E44" s="112"/>
      <c r="F44" s="231"/>
      <c r="H44" s="10"/>
      <c r="I44" s="27"/>
      <c r="J44" s="10"/>
      <c r="K44" s="10"/>
    </row>
    <row r="45" spans="2:11" s="2" customFormat="1" ht="33.75" customHeight="1" thickBot="1" x14ac:dyDescent="0.3">
      <c r="B45" s="111"/>
      <c r="C45" s="34" t="s">
        <v>358</v>
      </c>
      <c r="D45" s="231"/>
      <c r="E45" s="112"/>
      <c r="F45" s="231"/>
      <c r="H45" s="10"/>
      <c r="I45" s="27"/>
      <c r="J45" s="10"/>
      <c r="K45" s="10"/>
    </row>
    <row r="46" spans="2:11" s="2" customFormat="1" ht="43.5" customHeight="1" thickBot="1" x14ac:dyDescent="0.3">
      <c r="B46" s="111"/>
      <c r="C46" s="543" t="s">
        <v>351</v>
      </c>
      <c r="D46" s="505">
        <f>IF(D47="Não",0,IF(D44*0.95&lt;5000000,ROUND(D44*0.95,2),5000000))</f>
        <v>0</v>
      </c>
      <c r="E46" s="112"/>
      <c r="F46" s="231"/>
      <c r="H46" s="10"/>
      <c r="I46" s="27"/>
      <c r="J46" s="10"/>
      <c r="K46" s="10"/>
    </row>
    <row r="47" spans="2:11" s="2" customFormat="1" ht="86.25" customHeight="1" thickBot="1" x14ac:dyDescent="0.3">
      <c r="B47" s="111"/>
      <c r="C47" s="544" t="s">
        <v>350</v>
      </c>
      <c r="D47" s="539" t="str">
        <f>IF('VAL Global até 25 anos'!D7&gt;0,"Sim","Não")</f>
        <v>Não</v>
      </c>
      <c r="E47" s="112"/>
      <c r="F47" s="231"/>
      <c r="H47" s="10"/>
      <c r="I47" s="27"/>
      <c r="J47" s="10"/>
      <c r="K47" s="10"/>
    </row>
    <row r="48" spans="2:11" s="2" customFormat="1" ht="43.5" customHeight="1" thickBot="1" x14ac:dyDescent="0.3">
      <c r="B48" s="111"/>
      <c r="C48" s="34" t="s">
        <v>359</v>
      </c>
      <c r="D48" s="231"/>
      <c r="E48" s="112"/>
      <c r="F48" s="231"/>
      <c r="H48" s="10"/>
      <c r="I48" s="27"/>
      <c r="J48" s="10"/>
      <c r="K48" s="10"/>
    </row>
    <row r="49" spans="2:15" s="2" customFormat="1" ht="51.75" customHeight="1" thickBot="1" x14ac:dyDescent="0.3">
      <c r="B49" s="111"/>
      <c r="C49" s="542" t="s">
        <v>356</v>
      </c>
      <c r="D49" s="500">
        <f>IF(D42=0,0,IF(MAX(AL4:AL10)&gt;25,25,MAX(AL4:AL10)))</f>
        <v>0</v>
      </c>
      <c r="E49" s="112"/>
      <c r="F49" s="231"/>
      <c r="H49" s="10"/>
      <c r="I49" s="27"/>
      <c r="J49" s="10"/>
      <c r="K49" s="10"/>
    </row>
    <row r="50" spans="2:15" s="2" customFormat="1" ht="53.25" customHeight="1" thickBot="1" x14ac:dyDescent="0.3">
      <c r="B50" s="111"/>
      <c r="C50" s="542" t="s">
        <v>357</v>
      </c>
      <c r="D50" s="505">
        <f>IF(AM13=0,0,ROUND(AM13/D49,2))</f>
        <v>0</v>
      </c>
      <c r="E50" s="112"/>
      <c r="F50" s="231"/>
      <c r="H50" s="10"/>
      <c r="I50" s="27"/>
      <c r="J50" s="10"/>
      <c r="K50" s="10"/>
    </row>
    <row r="51" spans="2:15" ht="38.25" customHeight="1" thickBot="1" x14ac:dyDescent="0.3">
      <c r="B51" s="129"/>
      <c r="C51" s="648" t="s">
        <v>360</v>
      </c>
      <c r="D51" s="648"/>
      <c r="E51" s="130"/>
      <c r="F51" s="34"/>
      <c r="H51" s="243"/>
      <c r="I51" s="323"/>
      <c r="J51" s="323"/>
      <c r="K51" s="323"/>
      <c r="L51" s="324"/>
      <c r="M51" s="325"/>
      <c r="N51" s="322"/>
      <c r="O51" s="322"/>
    </row>
    <row r="52" spans="2:15" ht="54" customHeight="1" thickBot="1" x14ac:dyDescent="0.3">
      <c r="B52" s="129"/>
      <c r="C52" s="542" t="s">
        <v>352</v>
      </c>
      <c r="D52" s="501">
        <f>IF(D47="Não",0,COUNTIF(D17:AL17,"0"))</f>
        <v>0</v>
      </c>
      <c r="E52" s="251"/>
      <c r="F52" s="34"/>
      <c r="I52" s="323"/>
      <c r="J52" s="323"/>
      <c r="K52" s="323"/>
      <c r="L52" s="324"/>
      <c r="M52" s="325"/>
      <c r="N52" s="322"/>
      <c r="O52" s="322"/>
    </row>
    <row r="53" spans="2:15" ht="54" customHeight="1" thickBot="1" x14ac:dyDescent="0.3">
      <c r="B53" s="129"/>
      <c r="C53" s="649" t="s">
        <v>362</v>
      </c>
      <c r="D53" s="650"/>
      <c r="E53" s="251"/>
      <c r="F53" s="34"/>
      <c r="I53" s="323"/>
      <c r="J53" s="323"/>
      <c r="K53" s="323"/>
      <c r="L53" s="324"/>
      <c r="M53" s="325"/>
      <c r="N53" s="322"/>
      <c r="O53" s="322"/>
    </row>
    <row r="54" spans="2:15" ht="19.5" customHeight="1" thickBot="1" x14ac:dyDescent="0.3">
      <c r="B54" s="129"/>
      <c r="C54" s="553" t="s">
        <v>363</v>
      </c>
      <c r="D54" s="550">
        <f>IF(D47="Não",0,ROUND(D46/D52,2))</f>
        <v>0</v>
      </c>
      <c r="E54" s="503"/>
      <c r="F54" s="34"/>
      <c r="I54" s="646"/>
      <c r="J54" s="646"/>
      <c r="K54" s="646"/>
      <c r="L54" s="326"/>
      <c r="M54" s="322"/>
      <c r="N54" s="322"/>
      <c r="O54" s="322"/>
    </row>
    <row r="55" spans="2:15" ht="40.5" customHeight="1" thickBot="1" x14ac:dyDescent="0.3">
      <c r="B55" s="129"/>
      <c r="C55" s="640" t="s">
        <v>367</v>
      </c>
      <c r="D55" s="641"/>
      <c r="E55" s="503"/>
      <c r="F55" s="34"/>
      <c r="I55" s="547"/>
      <c r="J55" s="547"/>
      <c r="K55" s="547"/>
      <c r="L55" s="326"/>
      <c r="M55" s="322"/>
      <c r="N55" s="322"/>
      <c r="O55" s="322"/>
    </row>
    <row r="56" spans="2:15" ht="40.5" customHeight="1" thickBot="1" x14ac:dyDescent="0.3">
      <c r="B56" s="129"/>
      <c r="C56" s="554" t="s">
        <v>366</v>
      </c>
      <c r="D56" s="501">
        <f>IF(D47="Não",0,D52*2)</f>
        <v>0</v>
      </c>
      <c r="E56" s="503"/>
      <c r="F56" s="34"/>
      <c r="I56" s="549"/>
      <c r="J56" s="549"/>
      <c r="K56" s="549"/>
      <c r="L56" s="326"/>
      <c r="M56" s="322"/>
      <c r="N56" s="322"/>
      <c r="O56" s="322"/>
    </row>
    <row r="57" spans="2:15" ht="30" customHeight="1" thickBot="1" x14ac:dyDescent="0.3">
      <c r="B57" s="129"/>
      <c r="C57" s="548" t="s">
        <v>364</v>
      </c>
      <c r="D57" s="551">
        <f>IF(D47="Não",0,ROUND(D54/2,2))</f>
        <v>0</v>
      </c>
      <c r="E57" s="503"/>
      <c r="F57" s="34"/>
      <c r="I57" s="489"/>
      <c r="J57" s="489"/>
      <c r="K57" s="489"/>
      <c r="L57" s="326"/>
      <c r="M57" s="322"/>
      <c r="N57" s="322"/>
      <c r="O57" s="322"/>
    </row>
    <row r="58" spans="2:15" ht="30" customHeight="1" thickBot="1" x14ac:dyDescent="0.3">
      <c r="B58" s="129"/>
      <c r="C58" s="548" t="s">
        <v>365</v>
      </c>
      <c r="D58" s="551">
        <f>D46-(D57*((D52*2)-1))</f>
        <v>0</v>
      </c>
      <c r="E58" s="503"/>
      <c r="F58" s="34"/>
      <c r="I58" s="547"/>
      <c r="J58" s="547"/>
      <c r="K58" s="547"/>
      <c r="L58" s="326"/>
      <c r="M58" s="322"/>
      <c r="N58" s="322"/>
      <c r="O58" s="322"/>
    </row>
    <row r="59" spans="2:15" ht="23.25" customHeight="1" thickBot="1" x14ac:dyDescent="0.3">
      <c r="B59" s="129"/>
      <c r="C59" s="542" t="s">
        <v>361</v>
      </c>
      <c r="D59" s="502">
        <f>IF(D47="Não",0,D54/D50)</f>
        <v>0</v>
      </c>
      <c r="E59" s="130"/>
      <c r="F59" s="34"/>
      <c r="I59" s="249"/>
      <c r="J59" s="249"/>
      <c r="K59" s="249"/>
      <c r="L59" s="250"/>
      <c r="M59" s="34"/>
      <c r="N59" s="34"/>
      <c r="O59" s="34"/>
    </row>
    <row r="60" spans="2:15" ht="15.75" thickBot="1" x14ac:dyDescent="0.3">
      <c r="B60" s="131"/>
      <c r="C60" s="552"/>
      <c r="D60" s="36"/>
      <c r="E60" s="37"/>
      <c r="F60" s="34"/>
    </row>
  </sheetData>
  <sheetProtection algorithmName="SHA-512" hashValue="I6hmXt1H7EfRwUPvHevx61/QQTrc6I76kZr/DYm5FcO1XZtHXsKwXLQqd78QMKKXdAyyrwPYLWknKruvn/iIbg==" saltValue="miXk1LOIzQmNW+z0qS8dww==" spinCount="100000" sheet="1" objects="1" scenarios="1"/>
  <mergeCells count="8">
    <mergeCell ref="C55:D55"/>
    <mergeCell ref="AN4:AN5"/>
    <mergeCell ref="D2:AM2"/>
    <mergeCell ref="D18:AM18"/>
    <mergeCell ref="I54:K54"/>
    <mergeCell ref="C31:D31"/>
    <mergeCell ref="C51:D51"/>
    <mergeCell ref="C53:D53"/>
  </mergeCells>
  <conditionalFormatting sqref="AM15 D13:AL15">
    <cfRule type="cellIs" dxfId="3" priority="4" operator="equal">
      <formula>0</formula>
    </cfRule>
  </conditionalFormatting>
  <conditionalFormatting sqref="D17:AL17">
    <cfRule type="cellIs" dxfId="2" priority="3" operator="equal">
      <formula>0</formula>
    </cfRule>
  </conditionalFormatting>
  <conditionalFormatting sqref="D16:AL16">
    <cfRule type="cellIs" dxfId="1" priority="2" operator="equal">
      <formula>0</formula>
    </cfRule>
  </conditionalFormatting>
  <conditionalFormatting sqref="AM1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ignoredErrors>
    <ignoredError sqref="D15:AL1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B1:BL41"/>
  <sheetViews>
    <sheetView showGridLines="0" workbookViewId="0">
      <selection activeCell="D16" sqref="D16"/>
    </sheetView>
  </sheetViews>
  <sheetFormatPr defaultColWidth="9.140625" defaultRowHeight="12" x14ac:dyDescent="0.25"/>
  <cols>
    <col min="1" max="1" width="9.140625" style="132"/>
    <col min="2" max="2" width="3.42578125" style="132" customWidth="1"/>
    <col min="3" max="3" width="15.7109375" style="132" customWidth="1"/>
    <col min="4" max="4" width="25.42578125" style="132" customWidth="1"/>
    <col min="5" max="5" width="24.140625" style="132" customWidth="1"/>
    <col min="6" max="6" width="15.85546875" style="132" customWidth="1"/>
    <col min="7" max="7" width="31.140625" style="132" bestFit="1" customWidth="1"/>
    <col min="8" max="8" width="11.42578125" style="132" customWidth="1"/>
    <col min="9" max="9" width="12.5703125" style="132" bestFit="1" customWidth="1"/>
    <col min="10" max="10" width="12.85546875" style="132" bestFit="1" customWidth="1"/>
    <col min="11" max="11" width="7.5703125" style="132" bestFit="1" customWidth="1"/>
    <col min="12" max="12" width="5.28515625" style="132" bestFit="1" customWidth="1"/>
    <col min="13" max="13" width="3.140625" style="132" customWidth="1"/>
    <col min="14" max="14" width="9.140625" style="132"/>
    <col min="15" max="15" width="13.140625" style="132" bestFit="1" customWidth="1"/>
    <col min="16" max="16384" width="9.140625" style="132"/>
  </cols>
  <sheetData>
    <row r="1" spans="2:64" ht="12.75" thickBot="1" x14ac:dyDescent="0.3"/>
    <row r="2" spans="2:64" x14ac:dyDescent="0.25"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5"/>
    </row>
    <row r="3" spans="2:64" ht="27" customHeight="1" x14ac:dyDescent="0.25">
      <c r="B3" s="136"/>
      <c r="C3" s="654" t="s">
        <v>147</v>
      </c>
      <c r="D3" s="654"/>
      <c r="E3" s="137"/>
      <c r="F3" s="137"/>
      <c r="G3" s="137"/>
      <c r="H3" s="137"/>
      <c r="I3" s="137"/>
      <c r="J3" s="137"/>
      <c r="K3" s="138"/>
      <c r="L3" s="138"/>
      <c r="M3" s="139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</row>
    <row r="4" spans="2:64" ht="15" customHeight="1" x14ac:dyDescent="0.25">
      <c r="B4" s="136"/>
      <c r="C4" s="138"/>
      <c r="D4" s="138"/>
      <c r="E4" s="137"/>
      <c r="F4" s="137"/>
      <c r="G4" s="137"/>
      <c r="H4" s="137"/>
      <c r="I4" s="137"/>
      <c r="J4" s="137"/>
      <c r="K4" s="138"/>
      <c r="L4" s="138"/>
      <c r="M4" s="139"/>
    </row>
    <row r="5" spans="2:64" ht="15" customHeight="1" x14ac:dyDescent="0.2">
      <c r="B5" s="136"/>
      <c r="C5" s="141" t="s">
        <v>0</v>
      </c>
      <c r="D5" s="142">
        <f>'Poupanças Totais'!D44</f>
        <v>0</v>
      </c>
      <c r="E5" s="143"/>
      <c r="F5" s="137"/>
      <c r="G5" s="137"/>
      <c r="H5" s="137"/>
      <c r="I5" s="137"/>
      <c r="J5" s="137"/>
      <c r="K5" s="138"/>
      <c r="L5" s="138"/>
      <c r="M5" s="139"/>
    </row>
    <row r="6" spans="2:64" ht="15" customHeight="1" x14ac:dyDescent="0.2">
      <c r="B6" s="136"/>
      <c r="C6" s="141" t="s">
        <v>149</v>
      </c>
      <c r="D6" s="144">
        <v>0.04</v>
      </c>
      <c r="E6" s="137"/>
      <c r="F6" s="137"/>
      <c r="G6" s="137"/>
      <c r="H6" s="137"/>
      <c r="I6" s="137"/>
      <c r="J6" s="137"/>
      <c r="K6" s="138"/>
      <c r="L6" s="138"/>
      <c r="M6" s="139"/>
    </row>
    <row r="7" spans="2:64" ht="15" customHeight="1" x14ac:dyDescent="0.2">
      <c r="B7" s="136"/>
      <c r="C7" s="141" t="s">
        <v>46</v>
      </c>
      <c r="D7" s="145">
        <f>SUM(I15:I48)</f>
        <v>0</v>
      </c>
      <c r="E7" s="327" t="str">
        <f>IF(D5=0,"",IF(D7&gt;0,"Projeto Elegivel","Projeto Não Elegivel!"))</f>
        <v/>
      </c>
      <c r="F7" s="137"/>
      <c r="G7" s="137"/>
      <c r="H7" s="137"/>
      <c r="I7" s="137"/>
      <c r="J7" s="137"/>
      <c r="K7" s="138"/>
      <c r="L7" s="138"/>
      <c r="M7" s="139"/>
    </row>
    <row r="8" spans="2:64" ht="15" customHeight="1" x14ac:dyDescent="0.2">
      <c r="B8" s="136"/>
      <c r="C8" s="141" t="s">
        <v>34</v>
      </c>
      <c r="D8" s="144">
        <f>IF(D5=0,0,LARGE(K15:K86,1))</f>
        <v>0</v>
      </c>
      <c r="E8" s="137"/>
      <c r="F8" s="137"/>
      <c r="G8" s="137"/>
      <c r="H8" s="137"/>
      <c r="I8" s="137"/>
      <c r="J8" s="137"/>
      <c r="K8" s="138"/>
      <c r="L8" s="138"/>
      <c r="M8" s="139"/>
    </row>
    <row r="9" spans="2:64" ht="15" customHeight="1" x14ac:dyDescent="0.25">
      <c r="B9" s="136"/>
      <c r="C9" s="138"/>
      <c r="D9" s="146"/>
      <c r="E9" s="137"/>
      <c r="F9" s="137"/>
      <c r="G9" s="137"/>
      <c r="H9" s="137"/>
      <c r="I9" s="137"/>
      <c r="J9" s="137"/>
      <c r="K9" s="138"/>
      <c r="L9" s="138"/>
      <c r="M9" s="139"/>
    </row>
    <row r="10" spans="2:64" ht="15" customHeight="1" x14ac:dyDescent="0.25">
      <c r="B10" s="136"/>
      <c r="E10" s="137"/>
      <c r="F10" s="147"/>
      <c r="G10" s="147"/>
      <c r="H10" s="147"/>
      <c r="I10" s="147"/>
      <c r="J10" s="147"/>
      <c r="K10" s="138"/>
      <c r="L10" s="138"/>
      <c r="M10" s="139"/>
    </row>
    <row r="11" spans="2:64" ht="15" customHeight="1" x14ac:dyDescent="0.2">
      <c r="B11" s="136"/>
      <c r="C11" s="138"/>
      <c r="D11" s="148"/>
      <c r="E11" s="137"/>
      <c r="F11" s="147"/>
      <c r="G11" s="137"/>
      <c r="H11" s="143"/>
      <c r="I11" s="149"/>
      <c r="J11" s="138"/>
      <c r="K11" s="138"/>
      <c r="L11" s="138"/>
      <c r="M11" s="139"/>
    </row>
    <row r="12" spans="2:64" ht="15" customHeight="1" thickBot="1" x14ac:dyDescent="0.3">
      <c r="B12" s="136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9"/>
    </row>
    <row r="13" spans="2:64" ht="12.75" thickBot="1" x14ac:dyDescent="0.3">
      <c r="B13" s="136"/>
      <c r="C13" s="651" t="s">
        <v>35</v>
      </c>
      <c r="D13" s="652"/>
      <c r="E13" s="652"/>
      <c r="F13" s="652"/>
      <c r="G13" s="652"/>
      <c r="H13" s="652"/>
      <c r="I13" s="652"/>
      <c r="J13" s="652"/>
      <c r="K13" s="652"/>
      <c r="L13" s="653"/>
      <c r="M13" s="139"/>
    </row>
    <row r="14" spans="2:64" s="156" customFormat="1" ht="66.75" customHeight="1" thickBot="1" x14ac:dyDescent="0.3">
      <c r="B14" s="150"/>
      <c r="C14" s="151" t="s">
        <v>36</v>
      </c>
      <c r="D14" s="152" t="s">
        <v>0</v>
      </c>
      <c r="E14" s="153" t="s">
        <v>148</v>
      </c>
      <c r="F14" s="153" t="s">
        <v>37</v>
      </c>
      <c r="G14" s="153" t="s">
        <v>38</v>
      </c>
      <c r="H14" s="153" t="s">
        <v>39</v>
      </c>
      <c r="I14" s="153" t="s">
        <v>40</v>
      </c>
      <c r="J14" s="153" t="s">
        <v>41</v>
      </c>
      <c r="K14" s="153" t="s">
        <v>34</v>
      </c>
      <c r="L14" s="154" t="s">
        <v>36</v>
      </c>
      <c r="M14" s="155"/>
    </row>
    <row r="15" spans="2:64" ht="15" customHeight="1" x14ac:dyDescent="0.25">
      <c r="B15" s="136"/>
      <c r="C15" s="157">
        <v>0</v>
      </c>
      <c r="D15" s="303">
        <f>D5</f>
        <v>0</v>
      </c>
      <c r="E15" s="208">
        <v>0</v>
      </c>
      <c r="F15" s="208">
        <f>0-D15</f>
        <v>0</v>
      </c>
      <c r="G15" s="209">
        <f>F15</f>
        <v>0</v>
      </c>
      <c r="H15" s="158" t="s">
        <v>42</v>
      </c>
      <c r="I15" s="209">
        <f>F15</f>
        <v>0</v>
      </c>
      <c r="J15" s="209">
        <f>I15</f>
        <v>0</v>
      </c>
      <c r="K15" s="159" t="s">
        <v>42</v>
      </c>
      <c r="L15" s="157">
        <f t="shared" ref="L15:L38" si="0">+C15</f>
        <v>0</v>
      </c>
      <c r="M15" s="139"/>
    </row>
    <row r="16" spans="2:64" ht="15" customHeight="1" x14ac:dyDescent="0.25">
      <c r="B16" s="136"/>
      <c r="C16" s="160">
        <v>1</v>
      </c>
      <c r="D16" s="382"/>
      <c r="E16" s="208">
        <f>'Poupanças Totais'!D13</f>
        <v>0</v>
      </c>
      <c r="F16" s="208">
        <f>E16-D16</f>
        <v>0</v>
      </c>
      <c r="G16" s="210">
        <f>IF(F16=0,0,F16+G15)</f>
        <v>0</v>
      </c>
      <c r="H16" s="161">
        <f t="shared" ref="H16:H40" si="1">(1+$D$6)^(-C16)</f>
        <v>0.96153846153846145</v>
      </c>
      <c r="I16" s="210">
        <f>F16*H16</f>
        <v>0</v>
      </c>
      <c r="J16" s="210">
        <f>IF(I16=0,0,I16+J15)</f>
        <v>0</v>
      </c>
      <c r="K16" s="162" t="str">
        <f>IF(J16=0,"",IRR($F$15:F16))</f>
        <v/>
      </c>
      <c r="L16" s="160">
        <f t="shared" si="0"/>
        <v>1</v>
      </c>
      <c r="M16" s="139"/>
    </row>
    <row r="17" spans="2:13" ht="15" customHeight="1" x14ac:dyDescent="0.25">
      <c r="B17" s="136"/>
      <c r="C17" s="160">
        <v>2</v>
      </c>
      <c r="D17" s="382"/>
      <c r="E17" s="208">
        <f>'Poupanças Totais'!E13</f>
        <v>0</v>
      </c>
      <c r="F17" s="208">
        <f t="shared" ref="F17:F40" si="2">E17-D17</f>
        <v>0</v>
      </c>
      <c r="G17" s="210">
        <f t="shared" ref="G17:G30" si="3">IF(F17=0,0,F17+G16)</f>
        <v>0</v>
      </c>
      <c r="H17" s="161">
        <f t="shared" si="1"/>
        <v>0.92455621301775137</v>
      </c>
      <c r="I17" s="210">
        <f t="shared" ref="I17:I30" si="4">F17*H17</f>
        <v>0</v>
      </c>
      <c r="J17" s="210">
        <f t="shared" ref="J17:J30" si="5">IF(I17=0,0,I17+J16)</f>
        <v>0</v>
      </c>
      <c r="K17" s="162" t="str">
        <f>IF(J17=0,"",IRR($F$15:F17))</f>
        <v/>
      </c>
      <c r="L17" s="160">
        <f t="shared" si="0"/>
        <v>2</v>
      </c>
      <c r="M17" s="139"/>
    </row>
    <row r="18" spans="2:13" ht="15" customHeight="1" x14ac:dyDescent="0.25">
      <c r="B18" s="136"/>
      <c r="C18" s="160">
        <v>3</v>
      </c>
      <c r="D18" s="382"/>
      <c r="E18" s="208">
        <f>'Poupanças Totais'!F13</f>
        <v>0</v>
      </c>
      <c r="F18" s="208">
        <f t="shared" si="2"/>
        <v>0</v>
      </c>
      <c r="G18" s="210">
        <f t="shared" si="3"/>
        <v>0</v>
      </c>
      <c r="H18" s="161">
        <f t="shared" si="1"/>
        <v>0.88899635867091487</v>
      </c>
      <c r="I18" s="210">
        <f t="shared" si="4"/>
        <v>0</v>
      </c>
      <c r="J18" s="210">
        <f t="shared" si="5"/>
        <v>0</v>
      </c>
      <c r="K18" s="162" t="str">
        <f>IF(J18=0,"",IRR($F$15:F18))</f>
        <v/>
      </c>
      <c r="L18" s="160">
        <f t="shared" si="0"/>
        <v>3</v>
      </c>
      <c r="M18" s="139"/>
    </row>
    <row r="19" spans="2:13" ht="15" customHeight="1" x14ac:dyDescent="0.25">
      <c r="B19" s="136"/>
      <c r="C19" s="160">
        <v>4</v>
      </c>
      <c r="D19" s="382"/>
      <c r="E19" s="208">
        <f>'Poupanças Totais'!G13</f>
        <v>0</v>
      </c>
      <c r="F19" s="208">
        <f t="shared" si="2"/>
        <v>0</v>
      </c>
      <c r="G19" s="210">
        <f t="shared" si="3"/>
        <v>0</v>
      </c>
      <c r="H19" s="161">
        <f t="shared" si="1"/>
        <v>0.85480419102972571</v>
      </c>
      <c r="I19" s="210">
        <f t="shared" si="4"/>
        <v>0</v>
      </c>
      <c r="J19" s="210">
        <f t="shared" si="5"/>
        <v>0</v>
      </c>
      <c r="K19" s="162" t="str">
        <f>IF(J19=0,"",IRR($F$15:F19))</f>
        <v/>
      </c>
      <c r="L19" s="160">
        <f t="shared" si="0"/>
        <v>4</v>
      </c>
      <c r="M19" s="139"/>
    </row>
    <row r="20" spans="2:13" ht="15" customHeight="1" x14ac:dyDescent="0.25">
      <c r="B20" s="136"/>
      <c r="C20" s="160">
        <v>5</v>
      </c>
      <c r="D20" s="382"/>
      <c r="E20" s="208">
        <f>'Poupanças Totais'!H13</f>
        <v>0</v>
      </c>
      <c r="F20" s="208">
        <f t="shared" si="2"/>
        <v>0</v>
      </c>
      <c r="G20" s="210">
        <f t="shared" si="3"/>
        <v>0</v>
      </c>
      <c r="H20" s="161">
        <f t="shared" si="1"/>
        <v>0.82192710675935154</v>
      </c>
      <c r="I20" s="210">
        <f t="shared" si="4"/>
        <v>0</v>
      </c>
      <c r="J20" s="210">
        <f t="shared" si="5"/>
        <v>0</v>
      </c>
      <c r="K20" s="162" t="str">
        <f>IF(J20=0,"",IRR($F$15:F20))</f>
        <v/>
      </c>
      <c r="L20" s="160">
        <f t="shared" si="0"/>
        <v>5</v>
      </c>
      <c r="M20" s="139"/>
    </row>
    <row r="21" spans="2:13" ht="15" customHeight="1" x14ac:dyDescent="0.25">
      <c r="B21" s="136"/>
      <c r="C21" s="160">
        <v>6</v>
      </c>
      <c r="D21" s="382"/>
      <c r="E21" s="208">
        <f>'Poupanças Totais'!I13</f>
        <v>0</v>
      </c>
      <c r="F21" s="208">
        <f t="shared" si="2"/>
        <v>0</v>
      </c>
      <c r="G21" s="210">
        <f t="shared" si="3"/>
        <v>0</v>
      </c>
      <c r="H21" s="161">
        <f t="shared" si="1"/>
        <v>0.79031452573014571</v>
      </c>
      <c r="I21" s="210">
        <f t="shared" si="4"/>
        <v>0</v>
      </c>
      <c r="J21" s="210">
        <f t="shared" si="5"/>
        <v>0</v>
      </c>
      <c r="K21" s="162" t="str">
        <f>IF(J21=0,"",IRR($F$15:F21))</f>
        <v/>
      </c>
      <c r="L21" s="160">
        <f t="shared" si="0"/>
        <v>6</v>
      </c>
      <c r="M21" s="139"/>
    </row>
    <row r="22" spans="2:13" ht="15" customHeight="1" x14ac:dyDescent="0.25">
      <c r="B22" s="136"/>
      <c r="C22" s="160">
        <v>7</v>
      </c>
      <c r="D22" s="382"/>
      <c r="E22" s="208">
        <f>'Poupanças Totais'!J13</f>
        <v>0</v>
      </c>
      <c r="F22" s="208">
        <f t="shared" si="2"/>
        <v>0</v>
      </c>
      <c r="G22" s="210">
        <f t="shared" si="3"/>
        <v>0</v>
      </c>
      <c r="H22" s="161">
        <f t="shared" si="1"/>
        <v>0.75991781320206331</v>
      </c>
      <c r="I22" s="210">
        <f t="shared" si="4"/>
        <v>0</v>
      </c>
      <c r="J22" s="210">
        <f t="shared" si="5"/>
        <v>0</v>
      </c>
      <c r="K22" s="162" t="str">
        <f>IF(J22=0,"",IRR($F$15:F22))</f>
        <v/>
      </c>
      <c r="L22" s="160">
        <f t="shared" si="0"/>
        <v>7</v>
      </c>
      <c r="M22" s="139"/>
    </row>
    <row r="23" spans="2:13" ht="15" customHeight="1" x14ac:dyDescent="0.25">
      <c r="B23" s="136"/>
      <c r="C23" s="160">
        <v>8</v>
      </c>
      <c r="D23" s="382"/>
      <c r="E23" s="208">
        <f>'Poupanças Totais'!K13</f>
        <v>0</v>
      </c>
      <c r="F23" s="208">
        <f t="shared" si="2"/>
        <v>0</v>
      </c>
      <c r="G23" s="210">
        <f t="shared" si="3"/>
        <v>0</v>
      </c>
      <c r="H23" s="161">
        <f t="shared" si="1"/>
        <v>0.73069020500198378</v>
      </c>
      <c r="I23" s="210">
        <f t="shared" si="4"/>
        <v>0</v>
      </c>
      <c r="J23" s="210">
        <f t="shared" si="5"/>
        <v>0</v>
      </c>
      <c r="K23" s="162" t="str">
        <f>IF(J23=0,"",IRR($F$15:F23))</f>
        <v/>
      </c>
      <c r="L23" s="160">
        <f t="shared" si="0"/>
        <v>8</v>
      </c>
      <c r="M23" s="139"/>
    </row>
    <row r="24" spans="2:13" ht="15" customHeight="1" x14ac:dyDescent="0.25">
      <c r="B24" s="136"/>
      <c r="C24" s="160">
        <v>9</v>
      </c>
      <c r="D24" s="382"/>
      <c r="E24" s="208">
        <f>'Poupanças Totais'!L13</f>
        <v>0</v>
      </c>
      <c r="F24" s="208">
        <f t="shared" si="2"/>
        <v>0</v>
      </c>
      <c r="G24" s="210">
        <f t="shared" si="3"/>
        <v>0</v>
      </c>
      <c r="H24" s="161">
        <f t="shared" si="1"/>
        <v>0.70258673557883045</v>
      </c>
      <c r="I24" s="210">
        <f t="shared" si="4"/>
        <v>0</v>
      </c>
      <c r="J24" s="210">
        <f t="shared" si="5"/>
        <v>0</v>
      </c>
      <c r="K24" s="162" t="str">
        <f>IF(J24=0,"",IRR($F$15:F24))</f>
        <v/>
      </c>
      <c r="L24" s="160">
        <f t="shared" si="0"/>
        <v>9</v>
      </c>
      <c r="M24" s="139"/>
    </row>
    <row r="25" spans="2:13" ht="15" customHeight="1" x14ac:dyDescent="0.25">
      <c r="B25" s="136"/>
      <c r="C25" s="160">
        <v>10</v>
      </c>
      <c r="D25" s="382"/>
      <c r="E25" s="208">
        <f>'Poupanças Totais'!M13</f>
        <v>0</v>
      </c>
      <c r="F25" s="208">
        <f t="shared" si="2"/>
        <v>0</v>
      </c>
      <c r="G25" s="210">
        <f t="shared" si="3"/>
        <v>0</v>
      </c>
      <c r="H25" s="161">
        <f t="shared" si="1"/>
        <v>0.67556416882579851</v>
      </c>
      <c r="I25" s="210">
        <f t="shared" si="4"/>
        <v>0</v>
      </c>
      <c r="J25" s="210">
        <f t="shared" si="5"/>
        <v>0</v>
      </c>
      <c r="K25" s="162" t="str">
        <f>IF(J25=0,"",IRR($F$15:F25))</f>
        <v/>
      </c>
      <c r="L25" s="160">
        <f t="shared" si="0"/>
        <v>10</v>
      </c>
      <c r="M25" s="139"/>
    </row>
    <row r="26" spans="2:13" ht="15" customHeight="1" x14ac:dyDescent="0.25">
      <c r="B26" s="136"/>
      <c r="C26" s="160">
        <v>11</v>
      </c>
      <c r="D26" s="382"/>
      <c r="E26" s="208">
        <f>'Poupanças Totais'!N13</f>
        <v>0</v>
      </c>
      <c r="F26" s="208">
        <f t="shared" si="2"/>
        <v>0</v>
      </c>
      <c r="G26" s="210">
        <f t="shared" si="3"/>
        <v>0</v>
      </c>
      <c r="H26" s="161">
        <f t="shared" si="1"/>
        <v>0.6495809315632679</v>
      </c>
      <c r="I26" s="210">
        <f t="shared" si="4"/>
        <v>0</v>
      </c>
      <c r="J26" s="210">
        <f t="shared" si="5"/>
        <v>0</v>
      </c>
      <c r="K26" s="162" t="str">
        <f>IF(J26=0,"",IRR($F$15:F26))</f>
        <v/>
      </c>
      <c r="L26" s="160">
        <f t="shared" si="0"/>
        <v>11</v>
      </c>
      <c r="M26" s="139"/>
    </row>
    <row r="27" spans="2:13" ht="15" customHeight="1" x14ac:dyDescent="0.25">
      <c r="B27" s="136"/>
      <c r="C27" s="160">
        <v>12</v>
      </c>
      <c r="D27" s="382"/>
      <c r="E27" s="208">
        <f>'Poupanças Totais'!O13</f>
        <v>0</v>
      </c>
      <c r="F27" s="208">
        <f t="shared" si="2"/>
        <v>0</v>
      </c>
      <c r="G27" s="210">
        <f t="shared" si="3"/>
        <v>0</v>
      </c>
      <c r="H27" s="161">
        <f t="shared" si="1"/>
        <v>0.62459704958006512</v>
      </c>
      <c r="I27" s="210">
        <f t="shared" si="4"/>
        <v>0</v>
      </c>
      <c r="J27" s="210">
        <f t="shared" si="5"/>
        <v>0</v>
      </c>
      <c r="K27" s="162" t="str">
        <f>IF(J27=0,"",IRR($F$15:F27))</f>
        <v/>
      </c>
      <c r="L27" s="160">
        <f t="shared" si="0"/>
        <v>12</v>
      </c>
      <c r="M27" s="139"/>
    </row>
    <row r="28" spans="2:13" ht="15" customHeight="1" x14ac:dyDescent="0.25">
      <c r="B28" s="136"/>
      <c r="C28" s="160">
        <v>13</v>
      </c>
      <c r="D28" s="382"/>
      <c r="E28" s="208">
        <f>'Poupanças Totais'!P13</f>
        <v>0</v>
      </c>
      <c r="F28" s="208">
        <f t="shared" si="2"/>
        <v>0</v>
      </c>
      <c r="G28" s="210">
        <f t="shared" si="3"/>
        <v>0</v>
      </c>
      <c r="H28" s="161">
        <f t="shared" si="1"/>
        <v>0.600574086134678</v>
      </c>
      <c r="I28" s="210">
        <f t="shared" si="4"/>
        <v>0</v>
      </c>
      <c r="J28" s="210">
        <f t="shared" si="5"/>
        <v>0</v>
      </c>
      <c r="K28" s="162" t="str">
        <f>IF(J28=0,"",IRR($F$15:F28))</f>
        <v/>
      </c>
      <c r="L28" s="160">
        <f t="shared" si="0"/>
        <v>13</v>
      </c>
      <c r="M28" s="139"/>
    </row>
    <row r="29" spans="2:13" ht="15" customHeight="1" x14ac:dyDescent="0.25">
      <c r="B29" s="136"/>
      <c r="C29" s="160">
        <v>14</v>
      </c>
      <c r="D29" s="382"/>
      <c r="E29" s="208">
        <f>'Poupanças Totais'!Q13</f>
        <v>0</v>
      </c>
      <c r="F29" s="208">
        <f t="shared" si="2"/>
        <v>0</v>
      </c>
      <c r="G29" s="210">
        <f t="shared" si="3"/>
        <v>0</v>
      </c>
      <c r="H29" s="161">
        <f t="shared" si="1"/>
        <v>0.57747508282180582</v>
      </c>
      <c r="I29" s="210">
        <f t="shared" si="4"/>
        <v>0</v>
      </c>
      <c r="J29" s="210">
        <f t="shared" si="5"/>
        <v>0</v>
      </c>
      <c r="K29" s="162" t="str">
        <f>IF(J29=0,"",IRR($F$15:F29))</f>
        <v/>
      </c>
      <c r="L29" s="160">
        <f t="shared" si="0"/>
        <v>14</v>
      </c>
      <c r="M29" s="139"/>
    </row>
    <row r="30" spans="2:13" ht="15" customHeight="1" x14ac:dyDescent="0.25">
      <c r="B30" s="136"/>
      <c r="C30" s="160">
        <v>15</v>
      </c>
      <c r="D30" s="382"/>
      <c r="E30" s="208">
        <f>'Poupanças Totais'!R13</f>
        <v>0</v>
      </c>
      <c r="F30" s="208">
        <f t="shared" si="2"/>
        <v>0</v>
      </c>
      <c r="G30" s="210">
        <f t="shared" si="3"/>
        <v>0</v>
      </c>
      <c r="H30" s="161">
        <f t="shared" si="1"/>
        <v>0.55526450271327477</v>
      </c>
      <c r="I30" s="210">
        <f t="shared" si="4"/>
        <v>0</v>
      </c>
      <c r="J30" s="210">
        <f t="shared" si="5"/>
        <v>0</v>
      </c>
      <c r="K30" s="162" t="str">
        <f>IF(J30=0,"",IRR($F$15:F30))</f>
        <v/>
      </c>
      <c r="L30" s="160">
        <f t="shared" si="0"/>
        <v>15</v>
      </c>
      <c r="M30" s="139"/>
    </row>
    <row r="31" spans="2:13" x14ac:dyDescent="0.25">
      <c r="B31" s="136"/>
      <c r="C31" s="160">
        <v>16</v>
      </c>
      <c r="D31" s="382"/>
      <c r="E31" s="208">
        <f>'Poupanças Totais'!S13</f>
        <v>0</v>
      </c>
      <c r="F31" s="208">
        <f t="shared" si="2"/>
        <v>0</v>
      </c>
      <c r="G31" s="210">
        <f t="shared" ref="G31:G40" si="6">IF(F31=0,0,F31+G30)</f>
        <v>0</v>
      </c>
      <c r="H31" s="161">
        <f t="shared" si="1"/>
        <v>0.53390817568584104</v>
      </c>
      <c r="I31" s="210">
        <f t="shared" ref="I31:I40" si="7">F31*H31</f>
        <v>0</v>
      </c>
      <c r="J31" s="210">
        <f t="shared" ref="J31:J40" si="8">IF(I31=0,0,I31+J30)</f>
        <v>0</v>
      </c>
      <c r="K31" s="162" t="str">
        <f>IF(J31=0,"",IRR($F$15:F31))</f>
        <v/>
      </c>
      <c r="L31" s="160">
        <f t="shared" si="0"/>
        <v>16</v>
      </c>
      <c r="M31" s="139"/>
    </row>
    <row r="32" spans="2:13" x14ac:dyDescent="0.25">
      <c r="B32" s="136"/>
      <c r="C32" s="160">
        <v>17</v>
      </c>
      <c r="D32" s="382"/>
      <c r="E32" s="208">
        <f>'Poupanças Totais'!T13</f>
        <v>0</v>
      </c>
      <c r="F32" s="208">
        <f t="shared" si="2"/>
        <v>0</v>
      </c>
      <c r="G32" s="210">
        <f t="shared" si="6"/>
        <v>0</v>
      </c>
      <c r="H32" s="161">
        <f t="shared" si="1"/>
        <v>0.51337324585177024</v>
      </c>
      <c r="I32" s="210">
        <f t="shared" si="7"/>
        <v>0</v>
      </c>
      <c r="J32" s="210">
        <f t="shared" si="8"/>
        <v>0</v>
      </c>
      <c r="K32" s="162" t="str">
        <f>IF(J32=0,"",IRR($F$15:F32))</f>
        <v/>
      </c>
      <c r="L32" s="160">
        <f t="shared" si="0"/>
        <v>17</v>
      </c>
      <c r="M32" s="139"/>
    </row>
    <row r="33" spans="2:13" x14ac:dyDescent="0.25">
      <c r="B33" s="136"/>
      <c r="C33" s="160">
        <v>18</v>
      </c>
      <c r="D33" s="382"/>
      <c r="E33" s="208">
        <f>'Poupanças Totais'!U13</f>
        <v>0</v>
      </c>
      <c r="F33" s="208">
        <f t="shared" si="2"/>
        <v>0</v>
      </c>
      <c r="G33" s="210">
        <f t="shared" si="6"/>
        <v>0</v>
      </c>
      <c r="H33" s="161">
        <f t="shared" si="1"/>
        <v>0.49362812101131748</v>
      </c>
      <c r="I33" s="210">
        <f t="shared" si="7"/>
        <v>0</v>
      </c>
      <c r="J33" s="210">
        <f t="shared" si="8"/>
        <v>0</v>
      </c>
      <c r="K33" s="162" t="str">
        <f>IF(J33=0,"",IRR($F$15:F33))</f>
        <v/>
      </c>
      <c r="L33" s="160">
        <f t="shared" si="0"/>
        <v>18</v>
      </c>
      <c r="M33" s="139"/>
    </row>
    <row r="34" spans="2:13" x14ac:dyDescent="0.25">
      <c r="B34" s="136"/>
      <c r="C34" s="160">
        <v>19</v>
      </c>
      <c r="D34" s="382"/>
      <c r="E34" s="208">
        <f>'Poupanças Totais'!V13</f>
        <v>0</v>
      </c>
      <c r="F34" s="208">
        <f t="shared" si="2"/>
        <v>0</v>
      </c>
      <c r="G34" s="210">
        <f t="shared" si="6"/>
        <v>0</v>
      </c>
      <c r="H34" s="161">
        <f t="shared" si="1"/>
        <v>0.47464242404934376</v>
      </c>
      <c r="I34" s="210">
        <f t="shared" si="7"/>
        <v>0</v>
      </c>
      <c r="J34" s="210">
        <f t="shared" si="8"/>
        <v>0</v>
      </c>
      <c r="K34" s="162" t="str">
        <f>IF(J34=0,"",IRR($F$15:F34))</f>
        <v/>
      </c>
      <c r="L34" s="160">
        <f t="shared" si="0"/>
        <v>19</v>
      </c>
      <c r="M34" s="139"/>
    </row>
    <row r="35" spans="2:13" x14ac:dyDescent="0.25">
      <c r="B35" s="136"/>
      <c r="C35" s="160">
        <v>20</v>
      </c>
      <c r="D35" s="382"/>
      <c r="E35" s="208">
        <f>'Poupanças Totais'!W13</f>
        <v>0</v>
      </c>
      <c r="F35" s="208">
        <f t="shared" si="2"/>
        <v>0</v>
      </c>
      <c r="G35" s="210">
        <f t="shared" si="6"/>
        <v>0</v>
      </c>
      <c r="H35" s="161">
        <f t="shared" si="1"/>
        <v>0.45638694620129205</v>
      </c>
      <c r="I35" s="210">
        <f t="shared" si="7"/>
        <v>0</v>
      </c>
      <c r="J35" s="210">
        <f t="shared" si="8"/>
        <v>0</v>
      </c>
      <c r="K35" s="162" t="str">
        <f>IF(J35=0,"",IRR($F$15:F35))</f>
        <v/>
      </c>
      <c r="L35" s="160">
        <f t="shared" si="0"/>
        <v>20</v>
      </c>
      <c r="M35" s="139"/>
    </row>
    <row r="36" spans="2:13" x14ac:dyDescent="0.25">
      <c r="B36" s="136"/>
      <c r="C36" s="160">
        <v>21</v>
      </c>
      <c r="D36" s="382"/>
      <c r="E36" s="208">
        <f>'Poupanças Totais'!X13</f>
        <v>0</v>
      </c>
      <c r="F36" s="208">
        <f t="shared" si="2"/>
        <v>0</v>
      </c>
      <c r="G36" s="210">
        <f t="shared" si="6"/>
        <v>0</v>
      </c>
      <c r="H36" s="161">
        <f t="shared" si="1"/>
        <v>0.43883360211662686</v>
      </c>
      <c r="I36" s="210">
        <f t="shared" si="7"/>
        <v>0</v>
      </c>
      <c r="J36" s="210">
        <f t="shared" si="8"/>
        <v>0</v>
      </c>
      <c r="K36" s="162" t="str">
        <f>IF(J36=0,"",IRR($F$15:F36))</f>
        <v/>
      </c>
      <c r="L36" s="160">
        <f t="shared" si="0"/>
        <v>21</v>
      </c>
      <c r="M36" s="139"/>
    </row>
    <row r="37" spans="2:13" x14ac:dyDescent="0.25">
      <c r="B37" s="136"/>
      <c r="C37" s="160">
        <v>22</v>
      </c>
      <c r="D37" s="382"/>
      <c r="E37" s="208">
        <f>'Poupanças Totais'!Y13</f>
        <v>0</v>
      </c>
      <c r="F37" s="208">
        <f t="shared" si="2"/>
        <v>0</v>
      </c>
      <c r="G37" s="210">
        <f t="shared" si="6"/>
        <v>0</v>
      </c>
      <c r="H37" s="161">
        <f t="shared" si="1"/>
        <v>0.42195538665060278</v>
      </c>
      <c r="I37" s="210">
        <f t="shared" si="7"/>
        <v>0</v>
      </c>
      <c r="J37" s="210">
        <f t="shared" si="8"/>
        <v>0</v>
      </c>
      <c r="K37" s="162" t="str">
        <f>IF(J37=0,"",IRR($F$15:F37))</f>
        <v/>
      </c>
      <c r="L37" s="160">
        <f t="shared" si="0"/>
        <v>22</v>
      </c>
      <c r="M37" s="139"/>
    </row>
    <row r="38" spans="2:13" x14ac:dyDescent="0.25">
      <c r="B38" s="136"/>
      <c r="C38" s="160">
        <v>23</v>
      </c>
      <c r="D38" s="382"/>
      <c r="E38" s="208">
        <f>'Poupanças Totais'!Z13</f>
        <v>0</v>
      </c>
      <c r="F38" s="208">
        <f t="shared" si="2"/>
        <v>0</v>
      </c>
      <c r="G38" s="210">
        <f t="shared" si="6"/>
        <v>0</v>
      </c>
      <c r="H38" s="161">
        <f t="shared" si="1"/>
        <v>0.40572633331788732</v>
      </c>
      <c r="I38" s="210">
        <f t="shared" si="7"/>
        <v>0</v>
      </c>
      <c r="J38" s="210">
        <f t="shared" si="8"/>
        <v>0</v>
      </c>
      <c r="K38" s="162" t="str">
        <f>IF(J38=0,"",IRR($F$15:F38))</f>
        <v/>
      </c>
      <c r="L38" s="160">
        <f t="shared" si="0"/>
        <v>23</v>
      </c>
      <c r="M38" s="139"/>
    </row>
    <row r="39" spans="2:13" x14ac:dyDescent="0.25">
      <c r="B39" s="136"/>
      <c r="C39" s="160">
        <v>24</v>
      </c>
      <c r="D39" s="382"/>
      <c r="E39" s="208">
        <f>'Poupanças Totais'!AA13</f>
        <v>0</v>
      </c>
      <c r="F39" s="208">
        <f t="shared" si="2"/>
        <v>0</v>
      </c>
      <c r="G39" s="210">
        <f t="shared" si="6"/>
        <v>0</v>
      </c>
      <c r="H39" s="161">
        <f t="shared" si="1"/>
        <v>0.39012147434412242</v>
      </c>
      <c r="I39" s="210">
        <f t="shared" si="7"/>
        <v>0</v>
      </c>
      <c r="J39" s="210">
        <f t="shared" si="8"/>
        <v>0</v>
      </c>
      <c r="K39" s="162" t="str">
        <f>IF(J39=0,"",IRR($F$15:F39))</f>
        <v/>
      </c>
      <c r="L39" s="160">
        <f>+C39</f>
        <v>24</v>
      </c>
      <c r="M39" s="139"/>
    </row>
    <row r="40" spans="2:13" x14ac:dyDescent="0.25">
      <c r="B40" s="136"/>
      <c r="C40" s="160">
        <v>25</v>
      </c>
      <c r="D40" s="382"/>
      <c r="E40" s="208">
        <f>'Poupanças Totais'!AB13</f>
        <v>0</v>
      </c>
      <c r="F40" s="208">
        <f t="shared" si="2"/>
        <v>0</v>
      </c>
      <c r="G40" s="210">
        <f t="shared" si="6"/>
        <v>0</v>
      </c>
      <c r="H40" s="161">
        <f t="shared" si="1"/>
        <v>0.37511680225396377</v>
      </c>
      <c r="I40" s="210">
        <f t="shared" si="7"/>
        <v>0</v>
      </c>
      <c r="J40" s="210">
        <f t="shared" si="8"/>
        <v>0</v>
      </c>
      <c r="K40" s="162" t="str">
        <f>IF(J40=0,"",IRR($F$15:F40))</f>
        <v/>
      </c>
      <c r="L40" s="160">
        <f>+C40</f>
        <v>25</v>
      </c>
      <c r="M40" s="139"/>
    </row>
    <row r="41" spans="2:13" ht="12.75" thickBot="1" x14ac:dyDescent="0.3"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5"/>
    </row>
  </sheetData>
  <sheetProtection algorithmName="SHA-512" hashValue="2fnYL6NyOql2g6i5fSf7LnSBPa1rEfjV9NBzh7ougqXiumKqdMERrX2kcdlVo8WoxpnyLgGHGYbeZIuExk6Yig==" saltValue="0QeKKyvaS9D8n9wH65WKjA==" spinCount="100000" sheet="1" objects="1" scenarios="1"/>
  <mergeCells count="2">
    <mergeCell ref="C13:L13"/>
    <mergeCell ref="C3:D3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/>
  <dimension ref="B1:J38"/>
  <sheetViews>
    <sheetView showGridLines="0" zoomScale="85" zoomScaleNormal="85" workbookViewId="0"/>
  </sheetViews>
  <sheetFormatPr defaultRowHeight="15" x14ac:dyDescent="0.25"/>
  <cols>
    <col min="2" max="2" width="18.5703125" customWidth="1"/>
    <col min="3" max="3" width="46.42578125" customWidth="1"/>
    <col min="4" max="5" width="27.85546875" customWidth="1"/>
    <col min="6" max="6" width="23.140625" customWidth="1"/>
  </cols>
  <sheetData>
    <row r="1" spans="2:7" ht="15.75" thickBot="1" x14ac:dyDescent="0.3"/>
    <row r="2" spans="2:7" ht="39" thickBot="1" x14ac:dyDescent="0.3">
      <c r="B2" s="172" t="s">
        <v>70</v>
      </c>
      <c r="C2" s="172" t="s">
        <v>71</v>
      </c>
      <c r="D2" s="172" t="s">
        <v>72</v>
      </c>
      <c r="E2" s="173" t="s">
        <v>187</v>
      </c>
      <c r="F2" s="173" t="s">
        <v>188</v>
      </c>
    </row>
    <row r="3" spans="2:7" ht="28.5" thickBot="1" x14ac:dyDescent="0.3">
      <c r="B3" s="656" t="s">
        <v>247</v>
      </c>
      <c r="C3" s="55" t="s">
        <v>249</v>
      </c>
      <c r="D3" s="56" t="s">
        <v>178</v>
      </c>
      <c r="E3" s="56">
        <v>41</v>
      </c>
      <c r="F3" s="121">
        <v>25</v>
      </c>
    </row>
    <row r="4" spans="2:7" ht="28.5" thickBot="1" x14ac:dyDescent="0.3">
      <c r="B4" s="656"/>
      <c r="C4" s="55" t="s">
        <v>250</v>
      </c>
      <c r="D4" s="56" t="s">
        <v>178</v>
      </c>
      <c r="E4" s="56">
        <v>44.9</v>
      </c>
      <c r="F4" s="121">
        <v>25</v>
      </c>
    </row>
    <row r="5" spans="2:7" ht="26.25" thickBot="1" x14ac:dyDescent="0.3">
      <c r="B5" s="656"/>
      <c r="C5" s="55" t="s">
        <v>73</v>
      </c>
      <c r="D5" s="56" t="s">
        <v>74</v>
      </c>
      <c r="E5" s="56">
        <v>13.5</v>
      </c>
      <c r="F5" s="121">
        <v>25</v>
      </c>
    </row>
    <row r="6" spans="2:7" ht="26.25" thickBot="1" x14ac:dyDescent="0.3">
      <c r="B6" s="656"/>
      <c r="C6" s="55" t="s">
        <v>75</v>
      </c>
      <c r="D6" s="56" t="s">
        <v>74</v>
      </c>
      <c r="E6" s="56">
        <v>13.5</v>
      </c>
      <c r="F6" s="121">
        <v>25</v>
      </c>
    </row>
    <row r="7" spans="2:7" ht="26.25" thickBot="1" x14ac:dyDescent="0.3">
      <c r="B7" s="657"/>
      <c r="C7" s="55" t="s">
        <v>76</v>
      </c>
      <c r="D7" s="56" t="s">
        <v>74</v>
      </c>
      <c r="E7" s="56">
        <v>25</v>
      </c>
      <c r="F7" s="121">
        <v>25</v>
      </c>
    </row>
    <row r="8" spans="2:7" ht="26.25" thickBot="1" x14ac:dyDescent="0.3">
      <c r="B8" s="656" t="s">
        <v>248</v>
      </c>
      <c r="C8" s="58" t="s">
        <v>179</v>
      </c>
      <c r="D8" s="59" t="s">
        <v>77</v>
      </c>
      <c r="E8" s="59">
        <v>260</v>
      </c>
      <c r="F8" s="121">
        <v>35</v>
      </c>
    </row>
    <row r="9" spans="2:7" ht="26.25" thickBot="1" x14ac:dyDescent="0.3">
      <c r="B9" s="656"/>
      <c r="C9" s="58" t="s">
        <v>251</v>
      </c>
      <c r="D9" s="59" t="s">
        <v>78</v>
      </c>
      <c r="E9" s="59">
        <v>380</v>
      </c>
      <c r="F9" s="121">
        <v>35</v>
      </c>
    </row>
    <row r="10" spans="2:7" ht="26.25" thickBot="1" x14ac:dyDescent="0.3">
      <c r="B10" s="656"/>
      <c r="C10" s="58" t="s">
        <v>79</v>
      </c>
      <c r="D10" s="59" t="s">
        <v>80</v>
      </c>
      <c r="E10" s="59">
        <v>100</v>
      </c>
      <c r="F10" s="121">
        <v>10</v>
      </c>
    </row>
    <row r="11" spans="2:7" ht="26.25" thickBot="1" x14ac:dyDescent="0.3">
      <c r="B11" s="657"/>
      <c r="C11" s="58" t="s">
        <v>81</v>
      </c>
      <c r="D11" s="59" t="s">
        <v>80</v>
      </c>
      <c r="E11" s="59">
        <v>70</v>
      </c>
      <c r="F11" s="121">
        <v>10</v>
      </c>
    </row>
    <row r="12" spans="2:7" ht="26.25" thickBot="1" x14ac:dyDescent="0.3">
      <c r="B12" s="172" t="s">
        <v>70</v>
      </c>
      <c r="C12" s="172" t="s">
        <v>71</v>
      </c>
      <c r="D12" s="172" t="s">
        <v>72</v>
      </c>
      <c r="E12" s="173" t="s">
        <v>189</v>
      </c>
      <c r="F12" s="173" t="s">
        <v>186</v>
      </c>
    </row>
    <row r="13" spans="2:7" ht="26.25" thickBot="1" x14ac:dyDescent="0.3">
      <c r="B13" s="655" t="s">
        <v>94</v>
      </c>
      <c r="C13" s="66" t="s">
        <v>281</v>
      </c>
      <c r="D13" s="67" t="s">
        <v>95</v>
      </c>
      <c r="E13" s="67">
        <v>6100</v>
      </c>
      <c r="F13" s="121">
        <v>15</v>
      </c>
      <c r="G13" s="245">
        <v>3</v>
      </c>
    </row>
    <row r="14" spans="2:7" ht="39" thickBot="1" x14ac:dyDescent="0.3">
      <c r="B14" s="656"/>
      <c r="C14" s="57" t="s">
        <v>96</v>
      </c>
      <c r="D14" s="44" t="s">
        <v>97</v>
      </c>
      <c r="E14" s="44">
        <v>6900</v>
      </c>
      <c r="F14" s="121">
        <v>15</v>
      </c>
      <c r="G14" s="245">
        <v>4</v>
      </c>
    </row>
    <row r="15" spans="2:7" ht="39" thickBot="1" x14ac:dyDescent="0.3">
      <c r="B15" s="656"/>
      <c r="C15" s="57" t="s">
        <v>98</v>
      </c>
      <c r="D15" s="44" t="s">
        <v>99</v>
      </c>
      <c r="E15" s="44">
        <v>9400</v>
      </c>
      <c r="F15" s="121">
        <v>15</v>
      </c>
      <c r="G15" s="245">
        <v>6</v>
      </c>
    </row>
    <row r="16" spans="2:7" ht="26.25" thickBot="1" x14ac:dyDescent="0.3">
      <c r="B16" s="656"/>
      <c r="C16" s="57" t="s">
        <v>100</v>
      </c>
      <c r="D16" s="44" t="s">
        <v>101</v>
      </c>
      <c r="E16" s="44">
        <v>1000</v>
      </c>
      <c r="F16" s="121">
        <v>15</v>
      </c>
    </row>
    <row r="17" spans="2:10" ht="39" thickBot="1" x14ac:dyDescent="0.3">
      <c r="B17" s="656"/>
      <c r="C17" s="57" t="s">
        <v>336</v>
      </c>
      <c r="D17" s="44" t="s">
        <v>335</v>
      </c>
      <c r="E17" s="44" t="s">
        <v>102</v>
      </c>
      <c r="F17" s="121">
        <v>15</v>
      </c>
      <c r="J17" s="244"/>
    </row>
    <row r="18" spans="2:10" ht="26.25" thickBot="1" x14ac:dyDescent="0.3">
      <c r="B18" s="656"/>
      <c r="C18" s="57" t="s">
        <v>103</v>
      </c>
      <c r="D18" s="44" t="s">
        <v>180</v>
      </c>
      <c r="E18" s="44">
        <v>450</v>
      </c>
      <c r="F18" s="121">
        <v>15</v>
      </c>
    </row>
    <row r="19" spans="2:10" ht="15.75" thickBot="1" x14ac:dyDescent="0.3">
      <c r="B19" s="656"/>
      <c r="C19" s="57" t="s">
        <v>104</v>
      </c>
      <c r="D19" s="44" t="s">
        <v>181</v>
      </c>
      <c r="E19" s="44">
        <v>1400</v>
      </c>
      <c r="F19" s="121">
        <v>15</v>
      </c>
    </row>
    <row r="20" spans="2:10" ht="15.75" thickBot="1" x14ac:dyDescent="0.3">
      <c r="B20" s="656"/>
      <c r="C20" s="57" t="s">
        <v>105</v>
      </c>
      <c r="D20" s="44" t="s">
        <v>293</v>
      </c>
      <c r="E20" s="44">
        <v>175</v>
      </c>
      <c r="F20" s="121">
        <v>20</v>
      </c>
    </row>
    <row r="21" spans="2:10" ht="15.75" thickBot="1" x14ac:dyDescent="0.3">
      <c r="B21" s="656"/>
      <c r="C21" s="57" t="s">
        <v>106</v>
      </c>
      <c r="D21" s="44" t="s">
        <v>182</v>
      </c>
      <c r="E21" s="44">
        <v>1750</v>
      </c>
      <c r="F21" s="121">
        <v>20</v>
      </c>
    </row>
    <row r="22" spans="2:10" ht="15.75" thickBot="1" x14ac:dyDescent="0.3">
      <c r="B22" s="656"/>
      <c r="C22" s="57" t="s">
        <v>107</v>
      </c>
      <c r="D22" s="44" t="s">
        <v>183</v>
      </c>
      <c r="E22" s="44">
        <v>2250</v>
      </c>
      <c r="F22" s="121">
        <v>20</v>
      </c>
    </row>
    <row r="23" spans="2:10" ht="15.75" thickBot="1" x14ac:dyDescent="0.3">
      <c r="B23" s="656"/>
      <c r="C23" s="57" t="s">
        <v>107</v>
      </c>
      <c r="D23" s="44" t="s">
        <v>184</v>
      </c>
      <c r="E23" s="44">
        <v>3200</v>
      </c>
      <c r="F23" s="121">
        <v>20</v>
      </c>
    </row>
    <row r="24" spans="2:10" ht="15.75" thickBot="1" x14ac:dyDescent="0.3">
      <c r="B24" s="657"/>
      <c r="C24" s="57" t="s">
        <v>107</v>
      </c>
      <c r="D24" s="44" t="s">
        <v>185</v>
      </c>
      <c r="E24" s="44">
        <v>4100</v>
      </c>
      <c r="F24" s="121">
        <v>20</v>
      </c>
    </row>
    <row r="25" spans="2:10" ht="26.25" thickBot="1" x14ac:dyDescent="0.3">
      <c r="B25" s="655" t="s">
        <v>108</v>
      </c>
      <c r="C25" s="64" t="s">
        <v>109</v>
      </c>
      <c r="D25" s="65" t="s">
        <v>110</v>
      </c>
      <c r="E25" s="65">
        <v>3750</v>
      </c>
      <c r="F25" s="121">
        <v>15</v>
      </c>
    </row>
    <row r="26" spans="2:10" ht="26.25" thickBot="1" x14ac:dyDescent="0.3">
      <c r="B26" s="657"/>
      <c r="C26" s="64" t="s">
        <v>111</v>
      </c>
      <c r="D26" s="65" t="s">
        <v>112</v>
      </c>
      <c r="E26" s="65" t="s">
        <v>113</v>
      </c>
      <c r="F26" s="121">
        <v>20</v>
      </c>
    </row>
    <row r="27" spans="2:10" ht="26.25" thickBot="1" x14ac:dyDescent="0.3">
      <c r="B27" s="172" t="s">
        <v>70</v>
      </c>
      <c r="C27" s="172" t="s">
        <v>71</v>
      </c>
      <c r="D27" s="172" t="s">
        <v>72</v>
      </c>
      <c r="E27" s="173" t="s">
        <v>197</v>
      </c>
      <c r="F27" s="42" t="s">
        <v>186</v>
      </c>
    </row>
    <row r="28" spans="2:10" ht="26.25" thickBot="1" x14ac:dyDescent="0.3">
      <c r="B28" s="658" t="s">
        <v>191</v>
      </c>
      <c r="C28" s="178" t="s">
        <v>292</v>
      </c>
      <c r="D28" s="178" t="s">
        <v>194</v>
      </c>
      <c r="E28" s="179">
        <v>1.2</v>
      </c>
      <c r="F28" s="180">
        <v>12</v>
      </c>
    </row>
    <row r="29" spans="2:10" ht="26.25" thickBot="1" x14ac:dyDescent="0.3">
      <c r="B29" s="659"/>
      <c r="C29" s="178" t="s">
        <v>192</v>
      </c>
      <c r="D29" s="178" t="s">
        <v>195</v>
      </c>
      <c r="E29" s="179">
        <v>2</v>
      </c>
      <c r="F29" s="181">
        <v>12</v>
      </c>
    </row>
    <row r="30" spans="2:10" ht="15.75" thickBot="1" x14ac:dyDescent="0.3">
      <c r="B30" s="660"/>
      <c r="C30" s="178" t="s">
        <v>193</v>
      </c>
      <c r="D30" s="178" t="s">
        <v>196</v>
      </c>
      <c r="E30" s="179">
        <v>4</v>
      </c>
      <c r="F30" s="181">
        <v>12</v>
      </c>
    </row>
    <row r="31" spans="2:10" ht="15.75" thickBot="1" x14ac:dyDescent="0.3">
      <c r="B31" s="655" t="s">
        <v>114</v>
      </c>
      <c r="C31" s="60" t="s">
        <v>115</v>
      </c>
      <c r="D31" s="61" t="s">
        <v>116</v>
      </c>
      <c r="E31" s="176">
        <v>2000</v>
      </c>
      <c r="F31" s="174">
        <v>25</v>
      </c>
    </row>
    <row r="32" spans="2:10" ht="15.75" thickBot="1" x14ac:dyDescent="0.3">
      <c r="B32" s="656"/>
      <c r="C32" s="62" t="s">
        <v>117</v>
      </c>
      <c r="D32" s="63" t="s">
        <v>118</v>
      </c>
      <c r="E32" s="177">
        <v>1700</v>
      </c>
      <c r="F32" s="174">
        <v>25</v>
      </c>
    </row>
    <row r="33" spans="2:6" ht="15.75" thickBot="1" x14ac:dyDescent="0.3">
      <c r="B33" s="657"/>
      <c r="C33" s="62" t="s">
        <v>117</v>
      </c>
      <c r="D33" s="63" t="s">
        <v>119</v>
      </c>
      <c r="E33" s="177">
        <v>1400</v>
      </c>
      <c r="F33" s="175">
        <v>25</v>
      </c>
    </row>
    <row r="34" spans="2:6" ht="15.75" thickBot="1" x14ac:dyDescent="0.3">
      <c r="B34" s="172" t="s">
        <v>70</v>
      </c>
      <c r="C34" s="172" t="s">
        <v>71</v>
      </c>
      <c r="D34" s="172" t="s">
        <v>72</v>
      </c>
      <c r="E34" s="173" t="s">
        <v>190</v>
      </c>
      <c r="F34" s="173"/>
    </row>
    <row r="35" spans="2:6" ht="39" thickBot="1" x14ac:dyDescent="0.3">
      <c r="B35" s="655" t="s">
        <v>120</v>
      </c>
      <c r="C35" s="68" t="s">
        <v>121</v>
      </c>
      <c r="D35" s="69" t="s">
        <v>122</v>
      </c>
      <c r="E35" s="69">
        <v>2.5</v>
      </c>
      <c r="F35" s="174"/>
    </row>
    <row r="36" spans="2:6" ht="39" thickBot="1" x14ac:dyDescent="0.3">
      <c r="B36" s="656"/>
      <c r="C36" s="70" t="s">
        <v>121</v>
      </c>
      <c r="D36" s="43" t="s">
        <v>123</v>
      </c>
      <c r="E36" s="43">
        <v>1.5</v>
      </c>
      <c r="F36" s="174"/>
    </row>
    <row r="37" spans="2:6" ht="39" thickBot="1" x14ac:dyDescent="0.3">
      <c r="B37" s="656"/>
      <c r="C37" s="70" t="s">
        <v>121</v>
      </c>
      <c r="D37" s="43" t="s">
        <v>124</v>
      </c>
      <c r="E37" s="43">
        <v>1</v>
      </c>
      <c r="F37" s="174"/>
    </row>
    <row r="38" spans="2:6" ht="39" thickBot="1" x14ac:dyDescent="0.3">
      <c r="B38" s="657"/>
      <c r="C38" s="70" t="s">
        <v>121</v>
      </c>
      <c r="D38" s="43" t="s">
        <v>125</v>
      </c>
      <c r="E38" s="43">
        <v>0.7</v>
      </c>
      <c r="F38" s="175"/>
    </row>
  </sheetData>
  <sheetProtection password="D739" sheet="1" objects="1" scenarios="1"/>
  <mergeCells count="7">
    <mergeCell ref="B31:B33"/>
    <mergeCell ref="B35:B38"/>
    <mergeCell ref="B3:B7"/>
    <mergeCell ref="B8:B11"/>
    <mergeCell ref="B13:B24"/>
    <mergeCell ref="B25:B26"/>
    <mergeCell ref="B28:B3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workbookViewId="0">
      <selection activeCell="L13" sqref="L13"/>
    </sheetView>
  </sheetViews>
  <sheetFormatPr defaultRowHeight="15" x14ac:dyDescent="0.25"/>
  <cols>
    <col min="11" max="12" width="10.28515625" customWidth="1"/>
    <col min="13" max="13" width="10.140625" customWidth="1"/>
  </cols>
  <sheetData>
    <row r="1" spans="1:13" x14ac:dyDescent="0.25">
      <c r="A1" s="661" t="s">
        <v>198</v>
      </c>
      <c r="B1" s="661"/>
      <c r="C1" s="661"/>
      <c r="D1" s="661"/>
      <c r="E1" s="661"/>
      <c r="F1" s="661"/>
      <c r="G1" s="661"/>
      <c r="H1" s="661"/>
      <c r="I1" s="661"/>
      <c r="K1" s="662" t="s">
        <v>24</v>
      </c>
      <c r="L1" s="662"/>
      <c r="M1" s="662"/>
    </row>
    <row r="2" spans="1:13" x14ac:dyDescent="0.25">
      <c r="L2" s="385" t="s">
        <v>82</v>
      </c>
    </row>
    <row r="3" spans="1:13" x14ac:dyDescent="0.25">
      <c r="A3" t="s">
        <v>199</v>
      </c>
      <c r="D3">
        <v>2.5</v>
      </c>
      <c r="L3" s="171" t="s">
        <v>83</v>
      </c>
    </row>
    <row r="4" spans="1:13" x14ac:dyDescent="0.25">
      <c r="A4" t="s">
        <v>200</v>
      </c>
      <c r="D4">
        <v>1</v>
      </c>
    </row>
    <row r="5" spans="1:13" x14ac:dyDescent="0.25">
      <c r="A5" t="s">
        <v>201</v>
      </c>
      <c r="D5">
        <v>1</v>
      </c>
    </row>
    <row r="6" spans="1:13" x14ac:dyDescent="0.25">
      <c r="A6" t="s">
        <v>202</v>
      </c>
      <c r="D6">
        <v>1</v>
      </c>
      <c r="K6" s="386" t="s">
        <v>338</v>
      </c>
    </row>
    <row r="7" spans="1:13" x14ac:dyDescent="0.25">
      <c r="L7" s="244" t="s">
        <v>150</v>
      </c>
    </row>
    <row r="8" spans="1:13" x14ac:dyDescent="0.25">
      <c r="L8" s="244" t="s">
        <v>151</v>
      </c>
    </row>
    <row r="9" spans="1:13" x14ac:dyDescent="0.25">
      <c r="A9" s="661" t="s">
        <v>211</v>
      </c>
      <c r="B9" s="661"/>
      <c r="C9" s="661"/>
      <c r="D9" s="661"/>
      <c r="E9" s="661"/>
      <c r="F9" s="661"/>
      <c r="G9" s="661"/>
      <c r="H9" s="661"/>
      <c r="I9" s="661"/>
      <c r="L9" s="244" t="s">
        <v>152</v>
      </c>
    </row>
    <row r="10" spans="1:13" x14ac:dyDescent="0.25">
      <c r="L10" s="244" t="s">
        <v>153</v>
      </c>
    </row>
    <row r="11" spans="1:13" x14ac:dyDescent="0.25">
      <c r="A11" s="182" t="s">
        <v>209</v>
      </c>
      <c r="B11" s="182"/>
      <c r="C11" s="182" t="s">
        <v>210</v>
      </c>
      <c r="L11" s="244" t="s">
        <v>154</v>
      </c>
    </row>
    <row r="12" spans="1:13" x14ac:dyDescent="0.25">
      <c r="A12" t="s">
        <v>203</v>
      </c>
      <c r="C12">
        <v>0.14399999999999999</v>
      </c>
      <c r="L12" s="244" t="s">
        <v>177</v>
      </c>
    </row>
    <row r="13" spans="1:13" x14ac:dyDescent="0.25">
      <c r="A13" t="s">
        <v>204</v>
      </c>
      <c r="C13">
        <v>0.26700000000000002</v>
      </c>
      <c r="L13" s="244" t="s">
        <v>155</v>
      </c>
    </row>
    <row r="14" spans="1:13" x14ac:dyDescent="0.25">
      <c r="A14" t="s">
        <v>205</v>
      </c>
      <c r="C14">
        <v>0.20200000000000001</v>
      </c>
      <c r="L14" s="244" t="s">
        <v>156</v>
      </c>
    </row>
    <row r="15" spans="1:13" x14ac:dyDescent="0.25">
      <c r="A15" t="s">
        <v>206</v>
      </c>
      <c r="C15">
        <v>0.107</v>
      </c>
    </row>
    <row r="16" spans="1:13" x14ac:dyDescent="0.25">
      <c r="A16" t="s">
        <v>207</v>
      </c>
      <c r="C16">
        <v>0.107</v>
      </c>
    </row>
    <row r="17" spans="1:9" x14ac:dyDescent="0.25">
      <c r="A17" t="s">
        <v>208</v>
      </c>
      <c r="C17">
        <v>0</v>
      </c>
    </row>
    <row r="19" spans="1:9" x14ac:dyDescent="0.25">
      <c r="A19" s="661" t="s">
        <v>260</v>
      </c>
      <c r="B19" s="661"/>
      <c r="C19" s="661"/>
      <c r="D19" s="661"/>
      <c r="E19" s="661"/>
      <c r="F19" s="661"/>
      <c r="G19" s="661"/>
      <c r="H19" s="661"/>
      <c r="I19" s="661"/>
    </row>
    <row r="21" spans="1:9" x14ac:dyDescent="0.25">
      <c r="A21" s="182" t="s">
        <v>209</v>
      </c>
      <c r="B21" s="182"/>
      <c r="D21" s="182" t="s">
        <v>261</v>
      </c>
      <c r="E21" s="182" t="s">
        <v>260</v>
      </c>
    </row>
    <row r="22" spans="1:9" x14ac:dyDescent="0.25">
      <c r="A22" s="223" t="s">
        <v>264</v>
      </c>
      <c r="D22" t="s">
        <v>262</v>
      </c>
      <c r="E22">
        <v>8.6000000000000003E-5</v>
      </c>
    </row>
    <row r="23" spans="1:9" x14ac:dyDescent="0.25">
      <c r="A23" s="223" t="s">
        <v>265</v>
      </c>
      <c r="D23" t="s">
        <v>263</v>
      </c>
      <c r="E23">
        <v>1.01</v>
      </c>
    </row>
    <row r="24" spans="1:9" x14ac:dyDescent="0.25">
      <c r="A24" s="23" t="s">
        <v>266</v>
      </c>
      <c r="D24" t="s">
        <v>263</v>
      </c>
      <c r="E24">
        <v>1.077</v>
      </c>
    </row>
    <row r="25" spans="1:9" x14ac:dyDescent="0.25">
      <c r="A25" s="223" t="s">
        <v>206</v>
      </c>
      <c r="D25" t="s">
        <v>263</v>
      </c>
      <c r="E25">
        <v>1.099</v>
      </c>
    </row>
    <row r="26" spans="1:9" x14ac:dyDescent="0.25">
      <c r="A26" s="223" t="s">
        <v>207</v>
      </c>
      <c r="D26" t="s">
        <v>263</v>
      </c>
      <c r="E26">
        <v>1.099</v>
      </c>
    </row>
    <row r="27" spans="1:9" x14ac:dyDescent="0.25">
      <c r="A27" t="s">
        <v>267</v>
      </c>
      <c r="D27" t="s">
        <v>263</v>
      </c>
      <c r="E27">
        <v>0.33</v>
      </c>
    </row>
    <row r="28" spans="1:9" x14ac:dyDescent="0.25">
      <c r="A28" t="s">
        <v>268</v>
      </c>
      <c r="D28" t="s">
        <v>263</v>
      </c>
      <c r="E28">
        <v>0.40100000000000002</v>
      </c>
    </row>
  </sheetData>
  <sheetProtection password="D739" sheet="1" objects="1" scenarios="1"/>
  <mergeCells count="4">
    <mergeCell ref="A9:I9"/>
    <mergeCell ref="A1:I1"/>
    <mergeCell ref="K1:M1"/>
    <mergeCell ref="A19:I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B1:V69"/>
  <sheetViews>
    <sheetView showGridLines="0" topLeftCell="A6" zoomScale="80" zoomScaleNormal="80" workbookViewId="0">
      <selection activeCell="D6" sqref="D6:H6"/>
    </sheetView>
  </sheetViews>
  <sheetFormatPr defaultColWidth="9.140625" defaultRowHeight="15" x14ac:dyDescent="0.25"/>
  <cols>
    <col min="1" max="1" width="9.140625" style="5"/>
    <col min="2" max="2" width="8.7109375" style="4" bestFit="1" customWidth="1"/>
    <col min="3" max="3" width="49.7109375" style="23" customWidth="1"/>
    <col min="4" max="4" width="37.7109375" style="5" bestFit="1" customWidth="1"/>
    <col min="5" max="5" width="27.42578125" style="5" customWidth="1"/>
    <col min="6" max="6" width="14.140625" style="5" customWidth="1"/>
    <col min="7" max="7" width="12.7109375" style="5" customWidth="1"/>
    <col min="8" max="8" width="11.7109375" style="5" customWidth="1"/>
    <col min="9" max="9" width="33.140625" style="5" customWidth="1"/>
    <col min="10" max="10" width="30.42578125" style="5" customWidth="1"/>
    <col min="11" max="11" width="29.42578125" style="5" customWidth="1"/>
    <col min="12" max="12" width="9.5703125" style="5" customWidth="1"/>
    <col min="13" max="13" width="15.5703125" style="5" customWidth="1"/>
    <col min="14" max="14" width="16.140625" style="5" customWidth="1"/>
    <col min="15" max="15" width="18.5703125" style="5" customWidth="1"/>
    <col min="16" max="16" width="18" style="5" customWidth="1"/>
    <col min="17" max="17" width="11.85546875" style="5" customWidth="1"/>
    <col min="18" max="18" width="18.5703125" style="5" customWidth="1"/>
    <col min="19" max="19" width="18.28515625" style="5" customWidth="1"/>
    <col min="20" max="20" width="11.140625" style="5" customWidth="1"/>
    <col min="21" max="22" width="8.7109375"/>
    <col min="23" max="23" width="12.85546875" style="5" bestFit="1" customWidth="1"/>
    <col min="24" max="16384" width="9.140625" style="5"/>
  </cols>
  <sheetData>
    <row r="1" spans="2:22" ht="15.75" thickBot="1" x14ac:dyDescent="0.3"/>
    <row r="2" spans="2:22" x14ac:dyDescent="0.25">
      <c r="B2" s="71"/>
      <c r="C2" s="72"/>
      <c r="D2" s="73"/>
      <c r="E2" s="73"/>
      <c r="F2" s="73"/>
      <c r="G2" s="73"/>
      <c r="H2" s="73"/>
      <c r="I2" s="74"/>
    </row>
    <row r="3" spans="2:22" ht="21" x14ac:dyDescent="0.25">
      <c r="B3" s="6"/>
      <c r="C3" s="75" t="s">
        <v>14</v>
      </c>
      <c r="D3" s="40"/>
      <c r="E3" s="40"/>
      <c r="F3" s="40"/>
      <c r="G3" s="40"/>
      <c r="H3" s="40"/>
      <c r="I3" s="76"/>
      <c r="K3" s="190"/>
      <c r="L3" s="190"/>
      <c r="U3" s="5"/>
      <c r="V3" s="5"/>
    </row>
    <row r="4" spans="2:22" x14ac:dyDescent="0.25">
      <c r="B4" s="6"/>
      <c r="C4" s="24"/>
      <c r="D4" s="40"/>
      <c r="E4" s="40"/>
      <c r="F4" s="40"/>
      <c r="G4" s="40"/>
      <c r="H4" s="40"/>
      <c r="I4" s="76"/>
      <c r="K4" s="190"/>
      <c r="L4" s="190"/>
    </row>
    <row r="5" spans="2:22" x14ac:dyDescent="0.25">
      <c r="B5" s="77"/>
      <c r="C5" s="594" t="s">
        <v>58</v>
      </c>
      <c r="D5" s="594"/>
      <c r="E5" s="594"/>
      <c r="F5" s="594"/>
      <c r="G5" s="594"/>
      <c r="H5" s="594"/>
      <c r="I5" s="76"/>
      <c r="K5" s="190"/>
      <c r="L5" s="190"/>
      <c r="U5" s="5"/>
      <c r="V5" s="5"/>
    </row>
    <row r="6" spans="2:22" x14ac:dyDescent="0.25">
      <c r="B6" s="77"/>
      <c r="C6" s="78" t="s">
        <v>162</v>
      </c>
      <c r="D6" s="596"/>
      <c r="E6" s="597"/>
      <c r="F6" s="597"/>
      <c r="G6" s="597"/>
      <c r="H6" s="598"/>
      <c r="I6" s="76"/>
      <c r="K6" s="190"/>
      <c r="L6" s="190"/>
      <c r="U6" s="5"/>
      <c r="V6" s="5"/>
    </row>
    <row r="7" spans="2:22" x14ac:dyDescent="0.25">
      <c r="B7" s="77"/>
      <c r="C7" s="78" t="s">
        <v>163</v>
      </c>
      <c r="D7" s="596"/>
      <c r="E7" s="599"/>
      <c r="F7" s="599"/>
      <c r="G7" s="599"/>
      <c r="H7" s="600"/>
      <c r="I7" s="76"/>
      <c r="K7" s="190"/>
      <c r="L7" s="190"/>
      <c r="U7" s="5"/>
      <c r="V7" s="5"/>
    </row>
    <row r="8" spans="2:22" x14ac:dyDescent="0.25">
      <c r="B8" s="77"/>
      <c r="C8" s="78" t="s">
        <v>164</v>
      </c>
      <c r="D8" s="430"/>
      <c r="E8" s="431"/>
      <c r="F8" s="431"/>
      <c r="G8" s="431"/>
      <c r="H8" s="432"/>
      <c r="I8" s="76"/>
      <c r="K8" s="190"/>
      <c r="L8" s="190"/>
      <c r="U8" s="5"/>
      <c r="V8" s="5"/>
    </row>
    <row r="9" spans="2:22" x14ac:dyDescent="0.25">
      <c r="B9" s="77"/>
      <c r="C9" s="78" t="s">
        <v>165</v>
      </c>
      <c r="D9" s="429"/>
      <c r="E9" s="40"/>
      <c r="F9" s="40"/>
      <c r="G9" s="40"/>
      <c r="H9" s="40"/>
      <c r="I9" s="76"/>
      <c r="K9" s="190"/>
      <c r="L9" s="190"/>
      <c r="U9" s="5"/>
      <c r="V9" s="5"/>
    </row>
    <row r="10" spans="2:22" x14ac:dyDescent="0.25">
      <c r="B10" s="77"/>
      <c r="C10" s="78" t="s">
        <v>166</v>
      </c>
      <c r="D10" s="331"/>
      <c r="E10" s="40"/>
      <c r="F10" s="40"/>
      <c r="G10" s="40"/>
      <c r="H10" s="40"/>
      <c r="I10" s="76"/>
      <c r="K10" s="190"/>
      <c r="L10" s="190"/>
      <c r="U10" s="5"/>
      <c r="V10" s="5"/>
    </row>
    <row r="11" spans="2:22" x14ac:dyDescent="0.25">
      <c r="B11" s="6"/>
      <c r="C11" s="24"/>
      <c r="D11" s="40"/>
      <c r="E11" s="40"/>
      <c r="F11" s="40"/>
      <c r="G11" s="40"/>
      <c r="H11" s="40"/>
      <c r="I11" s="76"/>
      <c r="K11" s="190"/>
      <c r="L11" s="190"/>
    </row>
    <row r="12" spans="2:22" ht="30" customHeight="1" x14ac:dyDescent="0.25">
      <c r="B12" s="77"/>
      <c r="C12" s="594" t="s">
        <v>59</v>
      </c>
      <c r="D12" s="594"/>
      <c r="E12" s="594"/>
      <c r="F12" s="594"/>
      <c r="G12" s="594"/>
      <c r="H12" s="594"/>
      <c r="I12" s="76"/>
      <c r="U12" s="5"/>
      <c r="V12" s="5"/>
    </row>
    <row r="13" spans="2:22" x14ac:dyDescent="0.25">
      <c r="B13" s="77"/>
      <c r="C13" s="78" t="s">
        <v>60</v>
      </c>
      <c r="D13" s="596"/>
      <c r="E13" s="597"/>
      <c r="F13" s="597"/>
      <c r="G13" s="597"/>
      <c r="H13" s="598"/>
      <c r="I13" s="76"/>
      <c r="U13" s="5"/>
      <c r="V13" s="5"/>
    </row>
    <row r="14" spans="2:22" x14ac:dyDescent="0.25">
      <c r="B14" s="77"/>
      <c r="C14" s="78" t="s">
        <v>61</v>
      </c>
      <c r="D14" s="331"/>
      <c r="E14" s="40"/>
      <c r="F14" s="40"/>
      <c r="G14" s="40"/>
      <c r="H14" s="40"/>
      <c r="I14" s="76"/>
      <c r="U14" s="5"/>
      <c r="V14" s="5"/>
    </row>
    <row r="15" spans="2:22" x14ac:dyDescent="0.25">
      <c r="B15" s="77"/>
      <c r="C15" s="78" t="s">
        <v>165</v>
      </c>
      <c r="D15" s="331"/>
      <c r="E15" s="40"/>
      <c r="F15" s="40"/>
      <c r="G15" s="40"/>
      <c r="H15" s="40"/>
      <c r="I15" s="76"/>
      <c r="U15" s="5"/>
      <c r="V15" s="5"/>
    </row>
    <row r="16" spans="2:22" x14ac:dyDescent="0.25">
      <c r="B16" s="77"/>
      <c r="C16" s="78" t="s">
        <v>166</v>
      </c>
      <c r="D16" s="331"/>
      <c r="E16" s="40"/>
      <c r="F16" s="40"/>
      <c r="G16" s="40"/>
      <c r="H16" s="40"/>
      <c r="I16" s="76"/>
      <c r="U16" s="5"/>
      <c r="V16" s="5"/>
    </row>
    <row r="17" spans="2:22" x14ac:dyDescent="0.25">
      <c r="B17" s="6"/>
      <c r="C17" s="24"/>
      <c r="D17" s="40"/>
      <c r="E17" s="40"/>
      <c r="F17" s="40"/>
      <c r="G17" s="40"/>
      <c r="H17" s="40"/>
      <c r="I17" s="76"/>
    </row>
    <row r="18" spans="2:22" x14ac:dyDescent="0.25">
      <c r="B18" s="77"/>
      <c r="C18" s="594" t="s">
        <v>15</v>
      </c>
      <c r="D18" s="594"/>
      <c r="E18" s="594"/>
      <c r="F18" s="594"/>
      <c r="G18" s="594"/>
      <c r="H18" s="594"/>
      <c r="I18" s="76"/>
      <c r="U18" s="5"/>
      <c r="V18" s="5"/>
    </row>
    <row r="19" spans="2:22" ht="6.75" customHeight="1" x14ac:dyDescent="0.25">
      <c r="B19" s="77"/>
      <c r="C19" s="78"/>
      <c r="D19" s="40"/>
      <c r="E19" s="40"/>
      <c r="F19" s="40"/>
      <c r="G19" s="40"/>
      <c r="H19" s="40"/>
      <c r="I19" s="76"/>
      <c r="U19" s="5"/>
      <c r="V19" s="5"/>
    </row>
    <row r="20" spans="2:22" x14ac:dyDescent="0.25">
      <c r="B20" s="77"/>
      <c r="C20" s="170" t="s">
        <v>167</v>
      </c>
      <c r="D20" s="596"/>
      <c r="E20" s="597"/>
      <c r="F20" s="597"/>
      <c r="G20" s="597"/>
      <c r="H20" s="598"/>
      <c r="I20" s="76"/>
      <c r="U20" s="5"/>
      <c r="V20" s="5"/>
    </row>
    <row r="21" spans="2:22" x14ac:dyDescent="0.25">
      <c r="B21" s="77"/>
      <c r="C21" s="78" t="s">
        <v>168</v>
      </c>
      <c r="D21" s="331"/>
      <c r="E21" s="40"/>
      <c r="F21" s="40"/>
      <c r="G21" s="40"/>
      <c r="H21" s="40"/>
      <c r="I21" s="76"/>
      <c r="U21" s="5"/>
      <c r="V21" s="5"/>
    </row>
    <row r="22" spans="2:22" x14ac:dyDescent="0.25">
      <c r="B22" s="77"/>
      <c r="C22" s="78" t="s">
        <v>169</v>
      </c>
      <c r="D22" s="331"/>
      <c r="E22" s="40"/>
      <c r="F22" s="40"/>
      <c r="G22" s="40"/>
      <c r="H22" s="40"/>
      <c r="I22" s="76"/>
      <c r="U22" s="5"/>
      <c r="V22" s="5"/>
    </row>
    <row r="23" spans="2:22" x14ac:dyDescent="0.25">
      <c r="B23" s="77"/>
      <c r="C23" s="78"/>
      <c r="D23" s="40"/>
      <c r="E23" s="40"/>
      <c r="F23" s="40"/>
      <c r="G23" s="40"/>
      <c r="H23" s="40"/>
      <c r="I23" s="76"/>
      <c r="U23" s="5"/>
      <c r="V23" s="5"/>
    </row>
    <row r="24" spans="2:22" x14ac:dyDescent="0.25">
      <c r="B24" s="77"/>
      <c r="C24" s="594" t="s">
        <v>228</v>
      </c>
      <c r="D24" s="594"/>
      <c r="E24" s="594"/>
      <c r="F24" s="594"/>
      <c r="G24" s="594"/>
      <c r="H24" s="594"/>
      <c r="I24" s="76"/>
      <c r="U24" s="5"/>
      <c r="V24" s="5"/>
    </row>
    <row r="25" spans="2:22" x14ac:dyDescent="0.25">
      <c r="B25" s="77"/>
      <c r="C25" s="78" t="s">
        <v>170</v>
      </c>
      <c r="D25" s="331"/>
      <c r="E25" s="40"/>
      <c r="F25" s="40"/>
      <c r="G25" s="40"/>
      <c r="H25" s="40"/>
      <c r="I25" s="76"/>
      <c r="U25" s="5"/>
      <c r="V25" s="5"/>
    </row>
    <row r="26" spans="2:22" x14ac:dyDescent="0.25">
      <c r="B26" s="77"/>
      <c r="C26" s="78" t="s">
        <v>171</v>
      </c>
      <c r="D26" s="433"/>
      <c r="E26" s="40"/>
      <c r="F26" s="40"/>
      <c r="G26" s="40"/>
      <c r="H26" s="40"/>
      <c r="I26" s="76"/>
      <c r="U26" s="5"/>
      <c r="V26" s="5"/>
    </row>
    <row r="27" spans="2:22" x14ac:dyDescent="0.25">
      <c r="B27" s="77"/>
      <c r="C27" s="78" t="s">
        <v>225</v>
      </c>
      <c r="D27" s="433"/>
      <c r="E27" s="40"/>
      <c r="F27" s="40"/>
      <c r="G27" s="40"/>
      <c r="H27" s="40"/>
      <c r="I27" s="76"/>
      <c r="U27" s="5"/>
      <c r="V27" s="5"/>
    </row>
    <row r="28" spans="2:22" x14ac:dyDescent="0.25">
      <c r="B28" s="77"/>
      <c r="C28" s="78" t="s">
        <v>226</v>
      </c>
      <c r="D28" s="434"/>
      <c r="E28" s="40"/>
      <c r="F28" s="40"/>
      <c r="G28" s="40"/>
      <c r="H28" s="40"/>
      <c r="I28" s="76"/>
      <c r="U28" s="5"/>
      <c r="V28" s="5"/>
    </row>
    <row r="29" spans="2:22" x14ac:dyDescent="0.25">
      <c r="B29" s="77"/>
      <c r="C29" s="169"/>
      <c r="D29" s="40"/>
      <c r="E29" s="40"/>
      <c r="F29" s="40"/>
      <c r="G29" s="40"/>
      <c r="H29" s="40"/>
      <c r="I29" s="76"/>
      <c r="U29" s="5"/>
      <c r="V29" s="5"/>
    </row>
    <row r="30" spans="2:22" x14ac:dyDescent="0.25">
      <c r="B30" s="77"/>
      <c r="C30" s="595" t="s">
        <v>23</v>
      </c>
      <c r="D30" s="595"/>
      <c r="E30" s="595"/>
      <c r="F30" s="595"/>
      <c r="G30" s="595"/>
      <c r="H30" s="595"/>
      <c r="I30" s="76"/>
      <c r="U30" s="5"/>
      <c r="V30" s="5"/>
    </row>
    <row r="31" spans="2:22" ht="25.5" customHeight="1" x14ac:dyDescent="0.25">
      <c r="B31" s="77"/>
      <c r="C31" s="78" t="s">
        <v>172</v>
      </c>
      <c r="D31" s="384"/>
      <c r="E31" s="40"/>
      <c r="F31" s="40"/>
      <c r="G31" s="40"/>
      <c r="H31" s="40"/>
      <c r="I31" s="76"/>
      <c r="U31" s="5"/>
      <c r="V31" s="5"/>
    </row>
    <row r="32" spans="2:22" x14ac:dyDescent="0.25">
      <c r="B32" s="77"/>
      <c r="C32" s="78" t="s">
        <v>227</v>
      </c>
      <c r="D32" s="435"/>
      <c r="E32" s="40"/>
      <c r="F32" s="40"/>
      <c r="G32" s="40"/>
      <c r="H32" s="40"/>
      <c r="I32" s="76"/>
      <c r="U32" s="5"/>
      <c r="V32" s="5"/>
    </row>
    <row r="33" spans="2:22" x14ac:dyDescent="0.25">
      <c r="B33" s="77"/>
      <c r="C33" s="78"/>
      <c r="D33" s="40"/>
      <c r="E33" s="40"/>
      <c r="F33" s="40"/>
      <c r="G33" s="40"/>
      <c r="H33" s="40"/>
      <c r="I33" s="76"/>
      <c r="U33" s="5"/>
      <c r="V33" s="5"/>
    </row>
    <row r="34" spans="2:22" x14ac:dyDescent="0.25">
      <c r="B34" s="77"/>
      <c r="C34" s="79" t="s">
        <v>19</v>
      </c>
      <c r="D34" s="80" t="s">
        <v>16</v>
      </c>
      <c r="E34" s="80" t="s">
        <v>17</v>
      </c>
      <c r="F34" s="80" t="s">
        <v>229</v>
      </c>
      <c r="G34" s="80" t="s">
        <v>230</v>
      </c>
      <c r="H34" s="80" t="s">
        <v>231</v>
      </c>
      <c r="I34" s="76"/>
      <c r="U34" s="5"/>
      <c r="V34" s="5"/>
    </row>
    <row r="35" spans="2:22" x14ac:dyDescent="0.25">
      <c r="B35" s="77"/>
      <c r="C35" s="78" t="s">
        <v>173</v>
      </c>
      <c r="D35" s="333"/>
      <c r="E35" s="333"/>
      <c r="F35" s="333"/>
      <c r="G35" s="333"/>
      <c r="H35" s="333"/>
      <c r="I35" s="76"/>
      <c r="U35" s="5"/>
      <c r="V35" s="5"/>
    </row>
    <row r="36" spans="2:22" x14ac:dyDescent="0.25">
      <c r="B36" s="77"/>
      <c r="C36" s="114" t="s">
        <v>157</v>
      </c>
      <c r="D36" s="584">
        <f>D35+E35+F35+G35+H35</f>
        <v>0</v>
      </c>
      <c r="E36" s="585"/>
      <c r="F36" s="585"/>
      <c r="G36" s="585"/>
      <c r="H36" s="586"/>
      <c r="I36" s="76"/>
      <c r="U36" s="5"/>
      <c r="V36" s="5"/>
    </row>
    <row r="37" spans="2:22" x14ac:dyDescent="0.25">
      <c r="B37" s="77"/>
      <c r="C37" s="79" t="s">
        <v>19</v>
      </c>
      <c r="D37" s="80" t="s">
        <v>16</v>
      </c>
      <c r="E37" s="80" t="s">
        <v>17</v>
      </c>
      <c r="F37" s="80" t="s">
        <v>229</v>
      </c>
      <c r="G37" s="80" t="s">
        <v>230</v>
      </c>
      <c r="H37" s="80" t="s">
        <v>231</v>
      </c>
      <c r="I37" s="76"/>
      <c r="U37" s="5"/>
      <c r="V37" s="5"/>
    </row>
    <row r="38" spans="2:22" ht="45" customHeight="1" x14ac:dyDescent="0.25">
      <c r="B38" s="77"/>
      <c r="C38" s="170" t="s">
        <v>174</v>
      </c>
      <c r="D38" s="334"/>
      <c r="E38" s="334"/>
      <c r="F38" s="334"/>
      <c r="G38" s="334"/>
      <c r="H38" s="334"/>
      <c r="I38" s="185" t="s">
        <v>62</v>
      </c>
      <c r="U38" s="5"/>
      <c r="V38" s="5"/>
    </row>
    <row r="39" spans="2:22" x14ac:dyDescent="0.25">
      <c r="B39" s="77"/>
      <c r="C39" s="22" t="s">
        <v>175</v>
      </c>
      <c r="D39" s="113">
        <f>D35*D38</f>
        <v>0</v>
      </c>
      <c r="E39" s="113">
        <f>E35*E38</f>
        <v>0</v>
      </c>
      <c r="F39" s="113">
        <f>F35*F38</f>
        <v>0</v>
      </c>
      <c r="G39" s="113">
        <f>G35*G38</f>
        <v>0</v>
      </c>
      <c r="H39" s="113">
        <f>H35*H38</f>
        <v>0</v>
      </c>
      <c r="I39" s="76"/>
      <c r="U39" s="5"/>
      <c r="V39" s="5"/>
    </row>
    <row r="40" spans="2:22" x14ac:dyDescent="0.25">
      <c r="B40" s="77"/>
      <c r="C40" s="114" t="s">
        <v>157</v>
      </c>
      <c r="D40" s="590">
        <f>D39+E39+F39+G39+H39</f>
        <v>0</v>
      </c>
      <c r="E40" s="591"/>
      <c r="F40" s="591"/>
      <c r="G40" s="591"/>
      <c r="H40" s="592"/>
      <c r="I40" s="76"/>
      <c r="U40" s="5"/>
      <c r="V40" s="5"/>
    </row>
    <row r="41" spans="2:22" x14ac:dyDescent="0.25">
      <c r="B41" s="6"/>
      <c r="C41" s="24"/>
      <c r="D41" s="40"/>
      <c r="E41" s="40"/>
      <c r="F41" s="40"/>
      <c r="G41" s="40"/>
      <c r="H41" s="40"/>
      <c r="I41" s="76"/>
    </row>
    <row r="42" spans="2:22" ht="61.5" customHeight="1" x14ac:dyDescent="0.25">
      <c r="B42" s="77"/>
      <c r="C42" s="589" t="s">
        <v>20</v>
      </c>
      <c r="D42" s="589"/>
      <c r="E42" s="589"/>
      <c r="F42" s="589"/>
      <c r="G42" s="589"/>
      <c r="H42" s="589"/>
      <c r="I42" s="76"/>
      <c r="U42" s="5"/>
      <c r="V42" s="5"/>
    </row>
    <row r="43" spans="2:22" x14ac:dyDescent="0.25">
      <c r="B43" s="77"/>
      <c r="C43" s="3" t="s">
        <v>21</v>
      </c>
      <c r="D43" s="24" t="s">
        <v>63</v>
      </c>
      <c r="E43" s="40"/>
      <c r="F43" s="40"/>
      <c r="G43" s="40"/>
      <c r="H43" s="40"/>
      <c r="I43" s="76"/>
      <c r="U43" s="5"/>
      <c r="V43" s="5"/>
    </row>
    <row r="44" spans="2:22" ht="15" customHeight="1" x14ac:dyDescent="0.25">
      <c r="B44" s="77"/>
      <c r="C44" s="81">
        <v>1</v>
      </c>
      <c r="D44" s="583"/>
      <c r="E44" s="583"/>
      <c r="F44" s="583"/>
      <c r="G44" s="593" t="s">
        <v>47</v>
      </c>
      <c r="H44" s="587"/>
      <c r="I44" s="588"/>
      <c r="U44" s="5"/>
      <c r="V44" s="5"/>
    </row>
    <row r="45" spans="2:22" x14ac:dyDescent="0.25">
      <c r="B45" s="77"/>
      <c r="C45" s="81">
        <v>2</v>
      </c>
      <c r="D45" s="583"/>
      <c r="E45" s="583"/>
      <c r="F45" s="583"/>
      <c r="G45" s="593"/>
      <c r="H45" s="587"/>
      <c r="I45" s="588"/>
      <c r="U45" s="5"/>
      <c r="V45" s="5"/>
    </row>
    <row r="46" spans="2:22" x14ac:dyDescent="0.25">
      <c r="B46" s="77"/>
      <c r="C46" s="81">
        <v>3</v>
      </c>
      <c r="D46" s="583"/>
      <c r="E46" s="583"/>
      <c r="F46" s="583"/>
      <c r="G46" s="593"/>
      <c r="H46" s="587"/>
      <c r="I46" s="588"/>
      <c r="U46" s="5"/>
      <c r="V46" s="5"/>
    </row>
    <row r="47" spans="2:22" x14ac:dyDescent="0.25">
      <c r="B47" s="77"/>
      <c r="C47" s="81">
        <v>4</v>
      </c>
      <c r="D47" s="601"/>
      <c r="E47" s="602"/>
      <c r="F47" s="603"/>
      <c r="G47" s="593"/>
      <c r="H47" s="587"/>
      <c r="I47" s="588"/>
      <c r="U47" s="5"/>
      <c r="V47" s="5"/>
    </row>
    <row r="48" spans="2:22" x14ac:dyDescent="0.25">
      <c r="B48" s="77"/>
      <c r="C48" s="81">
        <v>5</v>
      </c>
      <c r="D48" s="601"/>
      <c r="E48" s="602"/>
      <c r="F48" s="603"/>
      <c r="G48" s="593"/>
      <c r="H48" s="587"/>
      <c r="I48" s="588"/>
      <c r="U48" s="5"/>
      <c r="V48" s="5"/>
    </row>
    <row r="49" spans="2:22" x14ac:dyDescent="0.25">
      <c r="B49" s="77"/>
      <c r="C49" s="81">
        <v>6</v>
      </c>
      <c r="D49" s="601"/>
      <c r="E49" s="602"/>
      <c r="F49" s="603"/>
      <c r="G49" s="593"/>
      <c r="H49" s="587"/>
      <c r="I49" s="588"/>
      <c r="U49" s="5"/>
      <c r="V49" s="5"/>
    </row>
    <row r="50" spans="2:22" x14ac:dyDescent="0.25">
      <c r="B50" s="77"/>
      <c r="C50" s="81">
        <v>7</v>
      </c>
      <c r="D50" s="601"/>
      <c r="E50" s="602"/>
      <c r="F50" s="603"/>
      <c r="G50" s="593"/>
      <c r="H50" s="587"/>
      <c r="I50" s="588"/>
      <c r="U50" s="5"/>
      <c r="V50" s="5"/>
    </row>
    <row r="51" spans="2:22" x14ac:dyDescent="0.25">
      <c r="B51" s="77"/>
      <c r="C51" s="81">
        <v>8</v>
      </c>
      <c r="D51" s="601"/>
      <c r="E51" s="602"/>
      <c r="F51" s="603"/>
      <c r="G51" s="593"/>
      <c r="H51" s="587"/>
      <c r="I51" s="588"/>
      <c r="U51" s="5"/>
      <c r="V51" s="5"/>
    </row>
    <row r="52" spans="2:22" x14ac:dyDescent="0.25">
      <c r="B52" s="77"/>
      <c r="C52" s="81">
        <v>9</v>
      </c>
      <c r="D52" s="583"/>
      <c r="E52" s="583"/>
      <c r="F52" s="583"/>
      <c r="G52" s="593"/>
      <c r="H52" s="587"/>
      <c r="I52" s="588"/>
      <c r="U52" s="5"/>
      <c r="V52" s="5"/>
    </row>
    <row r="53" spans="2:22" x14ac:dyDescent="0.25">
      <c r="B53" s="77"/>
      <c r="C53" s="81">
        <v>10</v>
      </c>
      <c r="D53" s="583"/>
      <c r="E53" s="583"/>
      <c r="F53" s="583"/>
      <c r="G53" s="593"/>
      <c r="H53" s="587"/>
      <c r="I53" s="588"/>
      <c r="U53" s="5"/>
      <c r="V53" s="5"/>
    </row>
    <row r="54" spans="2:22" x14ac:dyDescent="0.25">
      <c r="B54" s="77"/>
      <c r="C54" s="81">
        <v>11</v>
      </c>
      <c r="D54" s="583"/>
      <c r="E54" s="583"/>
      <c r="F54" s="583"/>
      <c r="G54" s="593"/>
      <c r="H54" s="587"/>
      <c r="I54" s="588"/>
      <c r="U54" s="5"/>
      <c r="V54" s="5"/>
    </row>
    <row r="55" spans="2:22" x14ac:dyDescent="0.25">
      <c r="B55" s="77"/>
      <c r="C55" s="81">
        <v>12</v>
      </c>
      <c r="D55" s="583"/>
      <c r="E55" s="583"/>
      <c r="F55" s="583"/>
      <c r="G55" s="593"/>
      <c r="H55" s="587"/>
      <c r="I55" s="588"/>
      <c r="U55" s="5"/>
      <c r="V55" s="5"/>
    </row>
    <row r="56" spans="2:22" x14ac:dyDescent="0.25">
      <c r="B56" s="77"/>
      <c r="C56" s="81">
        <v>13</v>
      </c>
      <c r="D56" s="583"/>
      <c r="E56" s="583"/>
      <c r="F56" s="583"/>
      <c r="G56" s="593"/>
      <c r="H56" s="587"/>
      <c r="I56" s="588"/>
      <c r="U56" s="5"/>
      <c r="V56" s="5"/>
    </row>
    <row r="57" spans="2:22" x14ac:dyDescent="0.25">
      <c r="B57" s="77"/>
      <c r="C57" s="81">
        <v>14</v>
      </c>
      <c r="D57" s="583"/>
      <c r="E57" s="583"/>
      <c r="F57" s="583"/>
      <c r="G57" s="593"/>
      <c r="H57" s="587"/>
      <c r="I57" s="588"/>
      <c r="U57" s="5"/>
      <c r="V57" s="5"/>
    </row>
    <row r="58" spans="2:22" x14ac:dyDescent="0.25">
      <c r="B58" s="77"/>
      <c r="C58" s="81">
        <v>15</v>
      </c>
      <c r="D58" s="583"/>
      <c r="E58" s="583"/>
      <c r="F58" s="583"/>
      <c r="G58" s="593"/>
      <c r="H58" s="587"/>
      <c r="I58" s="588"/>
      <c r="U58" s="5"/>
      <c r="V58" s="5"/>
    </row>
    <row r="59" spans="2:22" x14ac:dyDescent="0.25">
      <c r="B59" s="6"/>
      <c r="C59" s="24"/>
      <c r="D59" s="24"/>
      <c r="E59" s="24"/>
      <c r="F59" s="24"/>
      <c r="G59" s="168"/>
      <c r="H59" s="166"/>
      <c r="I59" s="167"/>
      <c r="U59" s="5"/>
      <c r="V59" s="5"/>
    </row>
    <row r="60" spans="2:22" ht="28.5" customHeight="1" x14ac:dyDescent="0.25">
      <c r="B60" s="77"/>
      <c r="C60" s="78" t="s">
        <v>337</v>
      </c>
      <c r="D60" s="384"/>
      <c r="E60" s="40"/>
      <c r="F60" s="40"/>
      <c r="G60" s="587" t="s">
        <v>64</v>
      </c>
      <c r="H60" s="587"/>
      <c r="I60" s="588"/>
      <c r="U60" s="5"/>
      <c r="V60" s="5"/>
    </row>
    <row r="61" spans="2:22" ht="15" customHeight="1" x14ac:dyDescent="0.25">
      <c r="B61" s="77"/>
      <c r="C61" s="330"/>
      <c r="D61" s="383"/>
      <c r="E61" s="40"/>
      <c r="F61" s="40"/>
      <c r="G61" s="328"/>
      <c r="H61" s="328"/>
      <c r="I61" s="329"/>
      <c r="U61" s="5"/>
      <c r="V61" s="5"/>
    </row>
    <row r="62" spans="2:22" ht="41.25" customHeight="1" x14ac:dyDescent="0.25">
      <c r="B62" s="77"/>
      <c r="C62" s="78" t="s">
        <v>158</v>
      </c>
      <c r="D62" s="332"/>
      <c r="E62" s="40"/>
      <c r="F62" s="40"/>
      <c r="G62" s="587" t="s">
        <v>159</v>
      </c>
      <c r="H62" s="587"/>
      <c r="I62" s="588"/>
      <c r="U62" s="5"/>
      <c r="V62" s="5"/>
    </row>
    <row r="63" spans="2:22" ht="15.75" thickBot="1" x14ac:dyDescent="0.3">
      <c r="B63" s="7"/>
      <c r="C63" s="82"/>
      <c r="D63" s="83"/>
      <c r="E63" s="83"/>
      <c r="F63" s="83"/>
      <c r="G63" s="83"/>
      <c r="H63" s="83"/>
      <c r="I63" s="84"/>
      <c r="U63" s="5"/>
      <c r="V63" s="5"/>
    </row>
    <row r="64" spans="2:22" x14ac:dyDescent="0.25">
      <c r="U64" s="5"/>
      <c r="V64" s="5"/>
    </row>
    <row r="65" spans="21:22" x14ac:dyDescent="0.25">
      <c r="U65" s="5"/>
      <c r="V65" s="5"/>
    </row>
    <row r="66" spans="21:22" x14ac:dyDescent="0.25">
      <c r="U66" s="5"/>
      <c r="V66" s="5"/>
    </row>
    <row r="67" spans="21:22" x14ac:dyDescent="0.25">
      <c r="U67" s="5"/>
      <c r="V67" s="5"/>
    </row>
    <row r="68" spans="21:22" x14ac:dyDescent="0.25">
      <c r="U68" s="5"/>
      <c r="V68" s="5"/>
    </row>
    <row r="69" spans="21:22" x14ac:dyDescent="0.25">
      <c r="U69" s="5"/>
      <c r="V69" s="5"/>
    </row>
  </sheetData>
  <sheetProtection algorithmName="SHA-512" hashValue="mdYV+urbCEwHH8+hVQtuGfL9N3Wl6QMrDhkpEfCTF/u1pyo4kZ/QaEkXQESiIJdYlOp30RJpXXO6FGnJCVerNg==" saltValue="cFvhqqHUA1FoIg8s7bZXug==" spinCount="100000" sheet="1" objects="1" scenarios="1"/>
  <mergeCells count="30">
    <mergeCell ref="D47:F47"/>
    <mergeCell ref="D48:F48"/>
    <mergeCell ref="D49:F49"/>
    <mergeCell ref="D50:F50"/>
    <mergeCell ref="D51:F51"/>
    <mergeCell ref="C5:H5"/>
    <mergeCell ref="C12:H12"/>
    <mergeCell ref="C30:H30"/>
    <mergeCell ref="C18:H18"/>
    <mergeCell ref="C24:H24"/>
    <mergeCell ref="D6:H6"/>
    <mergeCell ref="D7:H7"/>
    <mergeCell ref="D13:H13"/>
    <mergeCell ref="D20:H20"/>
    <mergeCell ref="D55:F55"/>
    <mergeCell ref="D36:H36"/>
    <mergeCell ref="G62:I62"/>
    <mergeCell ref="D56:F56"/>
    <mergeCell ref="D57:F57"/>
    <mergeCell ref="D58:F58"/>
    <mergeCell ref="G60:I60"/>
    <mergeCell ref="C42:H42"/>
    <mergeCell ref="D45:F45"/>
    <mergeCell ref="D53:F53"/>
    <mergeCell ref="D44:F44"/>
    <mergeCell ref="D52:F52"/>
    <mergeCell ref="D54:F54"/>
    <mergeCell ref="D40:H40"/>
    <mergeCell ref="G44:I58"/>
    <mergeCell ref="D46:F46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'Fatores de conversão'!$L$7:$L$14</xm:f>
          </x14:formula1>
          <xm:sqref>D60 D31</xm:sqref>
        </x14:dataValidation>
        <x14:dataValidation type="list" allowBlank="1" showInputMessage="1" showErrorMessage="1">
          <x14:formula1>
            <xm:f>'Fatores de conversão'!$L$2:$L$3</xm:f>
          </x14:formula1>
          <xm:sqref>D62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B1:AT108"/>
  <sheetViews>
    <sheetView showGridLines="0" zoomScale="80" zoomScaleNormal="80" workbookViewId="0"/>
  </sheetViews>
  <sheetFormatPr defaultColWidth="9.140625" defaultRowHeight="15" x14ac:dyDescent="0.25"/>
  <cols>
    <col min="1" max="2" width="9.140625" style="5"/>
    <col min="3" max="3" width="11.5703125" style="4" customWidth="1"/>
    <col min="4" max="4" width="37.7109375" style="5" bestFit="1" customWidth="1"/>
    <col min="5" max="5" width="21.7109375" style="5" customWidth="1"/>
    <col min="6" max="6" width="50.85546875" style="5" customWidth="1"/>
    <col min="7" max="8" width="18.140625" style="5" customWidth="1"/>
    <col min="9" max="10" width="16" style="5" customWidth="1"/>
    <col min="11" max="11" width="15.7109375" style="5" bestFit="1" customWidth="1"/>
    <col min="12" max="12" width="16" style="5" customWidth="1"/>
    <col min="13" max="13" width="24" style="5" customWidth="1"/>
    <col min="14" max="14" width="21.140625" style="5" customWidth="1"/>
    <col min="15" max="15" width="13.85546875" style="5" customWidth="1"/>
    <col min="16" max="16" width="17.85546875" style="5" customWidth="1"/>
    <col min="17" max="18" width="15.5703125" style="5" customWidth="1"/>
    <col min="19" max="19" width="16.140625" style="5" customWidth="1"/>
    <col min="20" max="22" width="18.5703125" style="5" customWidth="1"/>
    <col min="23" max="23" width="18" style="5" customWidth="1"/>
    <col min="24" max="25" width="18.5703125" style="5" customWidth="1"/>
    <col min="26" max="27" width="18.28515625" style="5" customWidth="1"/>
    <col min="28" max="28" width="15.7109375" style="5" bestFit="1" customWidth="1"/>
    <col min="29" max="30" width="15.7109375" bestFit="1" customWidth="1"/>
    <col min="31" max="33" width="15.7109375" style="5" bestFit="1" customWidth="1"/>
    <col min="34" max="34" width="18" style="5" bestFit="1" customWidth="1"/>
    <col min="35" max="35" width="12.85546875" style="5" customWidth="1"/>
    <col min="36" max="36" width="9.140625" style="5"/>
    <col min="37" max="37" width="11.85546875" style="5" customWidth="1"/>
    <col min="38" max="40" width="9.140625" style="5"/>
    <col min="41" max="41" width="18.5703125" style="5" customWidth="1"/>
    <col min="42" max="42" width="25.7109375" style="5" customWidth="1"/>
    <col min="43" max="46" width="18.5703125" style="5" customWidth="1"/>
    <col min="47" max="50" width="11.28515625" style="5" customWidth="1"/>
    <col min="51" max="16384" width="9.140625" style="5"/>
  </cols>
  <sheetData>
    <row r="1" spans="2:46" ht="15.75" thickBot="1" x14ac:dyDescent="0.3"/>
    <row r="2" spans="2:46" x14ac:dyDescent="0.25">
      <c r="B2" s="89"/>
      <c r="C2" s="90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122"/>
      <c r="AD2" s="122"/>
      <c r="AE2" s="73"/>
      <c r="AF2" s="73"/>
      <c r="AG2" s="73"/>
      <c r="AH2" s="73"/>
      <c r="AI2" s="74"/>
    </row>
    <row r="3" spans="2:46" ht="21" x14ac:dyDescent="0.25">
      <c r="B3" s="77"/>
      <c r="C3" s="619" t="s">
        <v>65</v>
      </c>
      <c r="D3" s="619"/>
      <c r="E3" s="619"/>
      <c r="F3" s="219"/>
      <c r="G3" s="219"/>
      <c r="H3" s="219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76"/>
    </row>
    <row r="4" spans="2:46" ht="50.25" customHeight="1" x14ac:dyDescent="0.25">
      <c r="B4" s="77"/>
      <c r="C4" s="620" t="s">
        <v>66</v>
      </c>
      <c r="D4" s="620"/>
      <c r="E4" s="620"/>
      <c r="F4" s="620"/>
      <c r="G4" s="620"/>
      <c r="H4" s="62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123"/>
      <c r="AD4" s="123"/>
      <c r="AE4" s="40"/>
      <c r="AF4" s="40"/>
      <c r="AG4" s="40"/>
      <c r="AH4" s="40"/>
      <c r="AI4" s="76"/>
    </row>
    <row r="5" spans="2:46" ht="38.25" customHeight="1" x14ac:dyDescent="0.25">
      <c r="B5" s="77"/>
      <c r="C5" s="621" t="s">
        <v>67</v>
      </c>
      <c r="D5" s="621"/>
      <c r="E5" s="621"/>
      <c r="F5" s="220"/>
      <c r="G5" s="220"/>
      <c r="H5" s="22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76"/>
    </row>
    <row r="6" spans="2:46" s="8" customFormat="1" x14ac:dyDescent="0.25">
      <c r="B6" s="91"/>
      <c r="C6" s="85"/>
      <c r="D6" s="86"/>
      <c r="E6" s="86"/>
      <c r="F6" s="86"/>
      <c r="G6" s="86"/>
      <c r="H6" s="86"/>
      <c r="I6" s="618" t="s">
        <v>25</v>
      </c>
      <c r="J6" s="618"/>
      <c r="K6" s="618"/>
      <c r="L6" s="618"/>
      <c r="M6" s="622" t="s">
        <v>28</v>
      </c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18" t="s">
        <v>0</v>
      </c>
      <c r="Y6" s="618"/>
      <c r="Z6" s="618"/>
      <c r="AA6" s="618"/>
      <c r="AB6" s="618"/>
      <c r="AC6" s="618"/>
      <c r="AD6" s="124"/>
      <c r="AE6" s="86"/>
      <c r="AF6" s="86"/>
      <c r="AG6" s="86"/>
      <c r="AH6" s="86"/>
      <c r="AI6" s="92"/>
    </row>
    <row r="7" spans="2:46" s="19" customFormat="1" ht="51.75" customHeight="1" thickBot="1" x14ac:dyDescent="0.3">
      <c r="B7" s="93"/>
      <c r="C7" s="41"/>
      <c r="D7" s="87"/>
      <c r="E7" s="87"/>
      <c r="F7" s="87"/>
      <c r="G7" s="45" t="s">
        <v>176</v>
      </c>
      <c r="H7" s="20" t="s">
        <v>27</v>
      </c>
      <c r="I7" s="45" t="s">
        <v>3</v>
      </c>
      <c r="J7" s="45" t="s">
        <v>260</v>
      </c>
      <c r="K7" s="258" t="s">
        <v>3</v>
      </c>
      <c r="L7" s="45" t="s">
        <v>339</v>
      </c>
      <c r="M7" s="193" t="s">
        <v>233</v>
      </c>
      <c r="N7" s="257" t="s">
        <v>234</v>
      </c>
      <c r="O7" s="258" t="s">
        <v>4</v>
      </c>
      <c r="P7" s="45" t="s">
        <v>331</v>
      </c>
      <c r="Q7" s="258" t="s">
        <v>5</v>
      </c>
      <c r="R7" s="45" t="s">
        <v>332</v>
      </c>
      <c r="S7" s="258" t="s">
        <v>6</v>
      </c>
      <c r="T7" s="45" t="s">
        <v>236</v>
      </c>
      <c r="U7" s="183" t="s">
        <v>235</v>
      </c>
      <c r="V7" s="183" t="s">
        <v>238</v>
      </c>
      <c r="W7" s="258" t="s">
        <v>237</v>
      </c>
      <c r="X7" s="228" t="s">
        <v>294</v>
      </c>
      <c r="Y7" s="305" t="s">
        <v>296</v>
      </c>
      <c r="Z7" s="604" t="s">
        <v>295</v>
      </c>
      <c r="AA7" s="605"/>
      <c r="AB7" s="268" t="s">
        <v>87</v>
      </c>
      <c r="AC7" s="268" t="s">
        <v>1</v>
      </c>
      <c r="AD7" s="87"/>
      <c r="AE7" s="87"/>
      <c r="AF7" s="87"/>
      <c r="AG7" s="87"/>
      <c r="AH7" s="87"/>
      <c r="AI7" s="94"/>
      <c r="AO7" s="87"/>
      <c r="AP7" s="87"/>
      <c r="AQ7" s="87"/>
      <c r="AR7" s="87"/>
      <c r="AS7" s="87"/>
      <c r="AT7" s="87"/>
    </row>
    <row r="8" spans="2:46" s="19" customFormat="1" ht="63" customHeight="1" x14ac:dyDescent="0.25">
      <c r="B8" s="93"/>
      <c r="C8" s="46" t="s">
        <v>21</v>
      </c>
      <c r="D8" s="21" t="s">
        <v>22</v>
      </c>
      <c r="E8" s="191" t="s">
        <v>232</v>
      </c>
      <c r="F8" s="21" t="s">
        <v>71</v>
      </c>
      <c r="G8" s="192" t="s">
        <v>69</v>
      </c>
      <c r="H8" s="21" t="s">
        <v>26</v>
      </c>
      <c r="I8" s="192" t="s">
        <v>7</v>
      </c>
      <c r="J8" s="192" t="s">
        <v>330</v>
      </c>
      <c r="K8" s="259" t="s">
        <v>8</v>
      </c>
      <c r="L8" s="192" t="s">
        <v>9</v>
      </c>
      <c r="M8" s="192" t="s">
        <v>10</v>
      </c>
      <c r="N8" s="259" t="s">
        <v>9</v>
      </c>
      <c r="O8" s="259" t="s">
        <v>11</v>
      </c>
      <c r="P8" s="192"/>
      <c r="Q8" s="259" t="s">
        <v>8</v>
      </c>
      <c r="R8" s="192" t="s">
        <v>333</v>
      </c>
      <c r="S8" s="259" t="s">
        <v>12</v>
      </c>
      <c r="T8" s="192" t="s">
        <v>9</v>
      </c>
      <c r="U8" s="192" t="s">
        <v>9</v>
      </c>
      <c r="V8" s="192" t="s">
        <v>212</v>
      </c>
      <c r="W8" s="259" t="s">
        <v>239</v>
      </c>
      <c r="X8" s="21" t="s">
        <v>212</v>
      </c>
      <c r="Y8" s="306" t="s">
        <v>212</v>
      </c>
      <c r="Z8" s="21" t="s">
        <v>252</v>
      </c>
      <c r="AA8" s="259" t="s">
        <v>212</v>
      </c>
      <c r="AB8" s="259" t="s">
        <v>212</v>
      </c>
      <c r="AC8" s="267" t="s">
        <v>26</v>
      </c>
      <c r="AD8" s="87"/>
      <c r="AE8" s="87"/>
      <c r="AF8" s="87"/>
      <c r="AG8" s="87"/>
      <c r="AH8" s="87"/>
      <c r="AI8" s="94"/>
      <c r="AP8" s="212"/>
      <c r="AQ8" s="87"/>
      <c r="AR8" s="87"/>
      <c r="AS8" s="87"/>
      <c r="AT8" s="87"/>
    </row>
    <row r="9" spans="2:46" s="19" customFormat="1" ht="36.75" customHeight="1" x14ac:dyDescent="0.25">
      <c r="B9" s="93"/>
      <c r="C9" s="606" t="s">
        <v>84</v>
      </c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7"/>
      <c r="AA9" s="607"/>
      <c r="AB9" s="607"/>
      <c r="AC9" s="608"/>
      <c r="AD9" s="87"/>
      <c r="AE9" s="87"/>
      <c r="AF9" s="87"/>
      <c r="AG9" s="87"/>
      <c r="AH9" s="87"/>
      <c r="AI9" s="94"/>
      <c r="AO9" s="171"/>
      <c r="AP9" s="212"/>
      <c r="AQ9" s="87"/>
      <c r="AR9" s="87"/>
      <c r="AS9" s="87"/>
      <c r="AT9" s="87"/>
    </row>
    <row r="10" spans="2:46" ht="30" customHeight="1" x14ac:dyDescent="0.25">
      <c r="B10" s="77"/>
      <c r="C10" s="47">
        <v>1</v>
      </c>
      <c r="D10" s="402"/>
      <c r="E10" s="336"/>
      <c r="F10" s="337"/>
      <c r="G10" s="338"/>
      <c r="H10" s="427"/>
      <c r="I10" s="338"/>
      <c r="J10" s="387"/>
      <c r="K10" s="300">
        <f>J10*I10</f>
        <v>0</v>
      </c>
      <c r="L10" s="339"/>
      <c r="M10" s="340"/>
      <c r="N10" s="236">
        <f>IF(M10="",0,M10*L10)</f>
        <v>0</v>
      </c>
      <c r="O10" s="237">
        <f>IF(I10=0,0,M10/I10)</f>
        <v>0</v>
      </c>
      <c r="P10" s="389"/>
      <c r="Q10" s="256">
        <f>P10*M10</f>
        <v>0</v>
      </c>
      <c r="R10" s="387"/>
      <c r="S10" s="256">
        <f>R10*M10</f>
        <v>0</v>
      </c>
      <c r="T10" s="334"/>
      <c r="U10" s="334"/>
      <c r="V10" s="334"/>
      <c r="W10" s="276">
        <f>IF(V10="",0,H10+1)</f>
        <v>0</v>
      </c>
      <c r="X10" s="341"/>
      <c r="Y10" s="334"/>
      <c r="Z10" s="341"/>
      <c r="AA10" s="240">
        <f>IF(G10=0,0,Z10*G10)</f>
        <v>0</v>
      </c>
      <c r="AB10" s="240">
        <f>IF(X10=0,0,IF(X10&lt;(Z10*G10),X10+Y10,((Z10*G10)+((Y10/X10)*AA10))))</f>
        <v>0</v>
      </c>
      <c r="AC10" s="241">
        <f>IF(N10=0,0,AB10/N10)</f>
        <v>0</v>
      </c>
      <c r="AD10" s="123"/>
      <c r="AE10" s="40"/>
      <c r="AF10" s="40"/>
      <c r="AG10" s="40"/>
      <c r="AH10" s="40"/>
      <c r="AI10" s="76"/>
      <c r="AP10" s="212"/>
      <c r="AQ10" s="87"/>
      <c r="AR10" s="87"/>
      <c r="AS10" s="87"/>
      <c r="AT10" s="40"/>
    </row>
    <row r="11" spans="2:46" ht="30" customHeight="1" x14ac:dyDescent="0.25">
      <c r="B11" s="77"/>
      <c r="C11" s="47">
        <v>2</v>
      </c>
      <c r="D11" s="402"/>
      <c r="E11" s="336"/>
      <c r="F11" s="337"/>
      <c r="G11" s="338"/>
      <c r="H11" s="427"/>
      <c r="I11" s="338"/>
      <c r="J11" s="387"/>
      <c r="K11" s="300">
        <f t="shared" ref="K11:K20" si="0">J11*I11</f>
        <v>0</v>
      </c>
      <c r="L11" s="339"/>
      <c r="M11" s="340"/>
      <c r="N11" s="236">
        <f t="shared" ref="N11:N14" si="1">IF(M11="",0,M11*L11)</f>
        <v>0</v>
      </c>
      <c r="O11" s="237">
        <f t="shared" ref="O11:O14" si="2">IF(I11=0,0,M11/I11)</f>
        <v>0</v>
      </c>
      <c r="P11" s="389"/>
      <c r="Q11" s="256">
        <f t="shared" ref="Q11:Q20" si="3">P11*M11</f>
        <v>0</v>
      </c>
      <c r="R11" s="387"/>
      <c r="S11" s="256">
        <f t="shared" ref="S11:S20" si="4">R11*M11</f>
        <v>0</v>
      </c>
      <c r="T11" s="334"/>
      <c r="U11" s="334"/>
      <c r="V11" s="334"/>
      <c r="W11" s="276">
        <f t="shared" ref="W11:W14" si="5">IF(V11="",0,H11+1)</f>
        <v>0</v>
      </c>
      <c r="X11" s="341"/>
      <c r="Y11" s="334"/>
      <c r="Z11" s="341"/>
      <c r="AA11" s="240">
        <f t="shared" ref="AA11:AA14" si="6">IF(G11=0,0,Z11*G11)</f>
        <v>0</v>
      </c>
      <c r="AB11" s="240">
        <f t="shared" ref="AB11:AB14" si="7">IF(X11=0,0,IF(X11&lt;(Z11*G11),X11+Y11,((Z11*G11)+((Y11/X11)*AA11))))</f>
        <v>0</v>
      </c>
      <c r="AC11" s="241">
        <f t="shared" ref="AC11:AC20" si="8">IF(N11=0,0,AB11/N11)</f>
        <v>0</v>
      </c>
      <c r="AD11" s="123"/>
      <c r="AE11" s="40"/>
      <c r="AF11" s="40"/>
      <c r="AG11" s="40"/>
      <c r="AH11" s="40"/>
      <c r="AI11" s="76"/>
      <c r="AP11" s="212"/>
      <c r="AQ11" s="87"/>
      <c r="AR11" s="87"/>
      <c r="AS11" s="87"/>
      <c r="AT11" s="40"/>
    </row>
    <row r="12" spans="2:46" ht="30" customHeight="1" x14ac:dyDescent="0.25">
      <c r="B12" s="77"/>
      <c r="C12" s="47">
        <v>3</v>
      </c>
      <c r="D12" s="402"/>
      <c r="E12" s="336"/>
      <c r="F12" s="337"/>
      <c r="G12" s="338"/>
      <c r="H12" s="427"/>
      <c r="I12" s="338"/>
      <c r="J12" s="387"/>
      <c r="K12" s="300">
        <f t="shared" si="0"/>
        <v>0</v>
      </c>
      <c r="L12" s="339"/>
      <c r="M12" s="340"/>
      <c r="N12" s="236">
        <f t="shared" si="1"/>
        <v>0</v>
      </c>
      <c r="O12" s="237">
        <f t="shared" si="2"/>
        <v>0</v>
      </c>
      <c r="P12" s="389"/>
      <c r="Q12" s="256">
        <f t="shared" si="3"/>
        <v>0</v>
      </c>
      <c r="R12" s="387"/>
      <c r="S12" s="256">
        <f t="shared" si="4"/>
        <v>0</v>
      </c>
      <c r="T12" s="334"/>
      <c r="U12" s="334"/>
      <c r="V12" s="334"/>
      <c r="W12" s="276">
        <f t="shared" si="5"/>
        <v>0</v>
      </c>
      <c r="X12" s="341"/>
      <c r="Y12" s="334"/>
      <c r="Z12" s="341"/>
      <c r="AA12" s="240">
        <f t="shared" si="6"/>
        <v>0</v>
      </c>
      <c r="AB12" s="240">
        <f t="shared" si="7"/>
        <v>0</v>
      </c>
      <c r="AC12" s="241">
        <f t="shared" si="8"/>
        <v>0</v>
      </c>
      <c r="AD12" s="123"/>
      <c r="AE12" s="40"/>
      <c r="AF12" s="40"/>
      <c r="AG12" s="40"/>
      <c r="AH12" s="40"/>
      <c r="AI12" s="76"/>
      <c r="AP12" s="212"/>
      <c r="AQ12" s="87"/>
      <c r="AR12" s="87"/>
      <c r="AS12" s="87"/>
      <c r="AT12" s="40"/>
    </row>
    <row r="13" spans="2:46" ht="30" customHeight="1" x14ac:dyDescent="0.25">
      <c r="B13" s="77"/>
      <c r="C13" s="47">
        <v>4</v>
      </c>
      <c r="D13" s="402"/>
      <c r="E13" s="336"/>
      <c r="F13" s="337"/>
      <c r="G13" s="338"/>
      <c r="H13" s="427"/>
      <c r="I13" s="338"/>
      <c r="J13" s="387"/>
      <c r="K13" s="300">
        <f t="shared" si="0"/>
        <v>0</v>
      </c>
      <c r="L13" s="339"/>
      <c r="M13" s="340"/>
      <c r="N13" s="236">
        <f t="shared" si="1"/>
        <v>0</v>
      </c>
      <c r="O13" s="237">
        <f t="shared" si="2"/>
        <v>0</v>
      </c>
      <c r="P13" s="389"/>
      <c r="Q13" s="256">
        <f t="shared" si="3"/>
        <v>0</v>
      </c>
      <c r="R13" s="387"/>
      <c r="S13" s="256">
        <f t="shared" si="4"/>
        <v>0</v>
      </c>
      <c r="T13" s="334"/>
      <c r="U13" s="334"/>
      <c r="V13" s="334"/>
      <c r="W13" s="276">
        <f t="shared" si="5"/>
        <v>0</v>
      </c>
      <c r="X13" s="341"/>
      <c r="Y13" s="334"/>
      <c r="Z13" s="341"/>
      <c r="AA13" s="240">
        <f t="shared" si="6"/>
        <v>0</v>
      </c>
      <c r="AB13" s="240">
        <f t="shared" si="7"/>
        <v>0</v>
      </c>
      <c r="AC13" s="241">
        <f t="shared" si="8"/>
        <v>0</v>
      </c>
      <c r="AD13" s="123"/>
      <c r="AE13" s="40"/>
      <c r="AF13" s="40"/>
      <c r="AG13" s="40"/>
      <c r="AH13" s="40"/>
      <c r="AI13" s="76"/>
      <c r="AP13" s="213"/>
      <c r="AQ13" s="87"/>
      <c r="AR13" s="87"/>
      <c r="AS13" s="87"/>
      <c r="AT13" s="40"/>
    </row>
    <row r="14" spans="2:46" ht="30" customHeight="1" x14ac:dyDescent="0.25">
      <c r="B14" s="77"/>
      <c r="C14" s="47">
        <v>5</v>
      </c>
      <c r="D14" s="402"/>
      <c r="E14" s="336"/>
      <c r="F14" s="337"/>
      <c r="G14" s="338"/>
      <c r="H14" s="427"/>
      <c r="I14" s="338"/>
      <c r="J14" s="387"/>
      <c r="K14" s="300">
        <f t="shared" si="0"/>
        <v>0</v>
      </c>
      <c r="L14" s="339"/>
      <c r="M14" s="340"/>
      <c r="N14" s="236">
        <f t="shared" si="1"/>
        <v>0</v>
      </c>
      <c r="O14" s="237">
        <f t="shared" si="2"/>
        <v>0</v>
      </c>
      <c r="P14" s="389"/>
      <c r="Q14" s="256">
        <f t="shared" si="3"/>
        <v>0</v>
      </c>
      <c r="R14" s="387"/>
      <c r="S14" s="256">
        <f t="shared" si="4"/>
        <v>0</v>
      </c>
      <c r="T14" s="334"/>
      <c r="U14" s="334"/>
      <c r="V14" s="334"/>
      <c r="W14" s="276">
        <f t="shared" si="5"/>
        <v>0</v>
      </c>
      <c r="X14" s="341"/>
      <c r="Y14" s="334"/>
      <c r="Z14" s="341"/>
      <c r="AA14" s="240">
        <f t="shared" si="6"/>
        <v>0</v>
      </c>
      <c r="AB14" s="240">
        <f t="shared" si="7"/>
        <v>0</v>
      </c>
      <c r="AC14" s="241">
        <f t="shared" si="8"/>
        <v>0</v>
      </c>
      <c r="AD14" s="123"/>
      <c r="AE14" s="40"/>
      <c r="AF14" s="40"/>
      <c r="AG14" s="40"/>
      <c r="AH14" s="40"/>
      <c r="AI14" s="76"/>
      <c r="AP14" s="213"/>
      <c r="AQ14" s="87"/>
      <c r="AR14" s="87"/>
      <c r="AS14" s="87"/>
      <c r="AT14" s="40"/>
    </row>
    <row r="15" spans="2:46" ht="30" customHeight="1" x14ac:dyDescent="0.25">
      <c r="B15" s="77"/>
      <c r="C15" s="606" t="s">
        <v>85</v>
      </c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7"/>
      <c r="T15" s="607"/>
      <c r="U15" s="607"/>
      <c r="V15" s="607"/>
      <c r="W15" s="607"/>
      <c r="X15" s="607"/>
      <c r="Y15" s="607"/>
      <c r="Z15" s="609"/>
      <c r="AA15" s="609"/>
      <c r="AB15" s="607"/>
      <c r="AC15" s="608"/>
      <c r="AD15" s="123"/>
      <c r="AE15" s="40"/>
      <c r="AF15" s="40"/>
      <c r="AG15" s="40"/>
      <c r="AH15" s="40"/>
      <c r="AI15" s="76"/>
      <c r="AP15" s="213"/>
      <c r="AQ15" s="87"/>
      <c r="AR15" s="87"/>
      <c r="AS15" s="87"/>
      <c r="AT15" s="40"/>
    </row>
    <row r="16" spans="2:46" ht="30" customHeight="1" x14ac:dyDescent="0.25">
      <c r="B16" s="77"/>
      <c r="C16" s="47">
        <v>6</v>
      </c>
      <c r="D16" s="402"/>
      <c r="E16" s="336"/>
      <c r="F16" s="337"/>
      <c r="G16" s="338"/>
      <c r="H16" s="427"/>
      <c r="I16" s="338"/>
      <c r="J16" s="387"/>
      <c r="K16" s="300">
        <f t="shared" si="0"/>
        <v>0</v>
      </c>
      <c r="L16" s="339"/>
      <c r="M16" s="340"/>
      <c r="N16" s="236">
        <f>IF(M16="",0,M16*L16)</f>
        <v>0</v>
      </c>
      <c r="O16" s="237">
        <f>IF(I16=0,0,M16/I16)</f>
        <v>0</v>
      </c>
      <c r="P16" s="389"/>
      <c r="Q16" s="256">
        <f t="shared" si="3"/>
        <v>0</v>
      </c>
      <c r="R16" s="333"/>
      <c r="S16" s="256">
        <f t="shared" si="4"/>
        <v>0</v>
      </c>
      <c r="T16" s="334"/>
      <c r="U16" s="334"/>
      <c r="V16" s="334"/>
      <c r="W16" s="276">
        <f>IF(V16="",0,H16+1)</f>
        <v>0</v>
      </c>
      <c r="X16" s="341"/>
      <c r="Y16" s="343"/>
      <c r="Z16" s="264"/>
      <c r="AA16" s="265"/>
      <c r="AB16" s="240">
        <f>IF(X16=0,0,X16+Y16)</f>
        <v>0</v>
      </c>
      <c r="AC16" s="241">
        <f t="shared" si="8"/>
        <v>0</v>
      </c>
      <c r="AD16" s="123"/>
      <c r="AE16" s="40"/>
      <c r="AF16" s="40"/>
      <c r="AG16" s="40"/>
      <c r="AH16" s="40"/>
      <c r="AI16" s="76"/>
      <c r="AP16" s="213"/>
      <c r="AQ16" s="87"/>
      <c r="AR16" s="87"/>
      <c r="AS16" s="87"/>
      <c r="AT16" s="40"/>
    </row>
    <row r="17" spans="2:46" ht="30" customHeight="1" x14ac:dyDescent="0.25">
      <c r="B17" s="77"/>
      <c r="C17" s="47">
        <v>7</v>
      </c>
      <c r="D17" s="402"/>
      <c r="E17" s="336"/>
      <c r="F17" s="337"/>
      <c r="G17" s="338"/>
      <c r="H17" s="427"/>
      <c r="I17" s="338"/>
      <c r="J17" s="387"/>
      <c r="K17" s="300">
        <f t="shared" si="0"/>
        <v>0</v>
      </c>
      <c r="L17" s="339"/>
      <c r="M17" s="340"/>
      <c r="N17" s="236">
        <f t="shared" ref="N17:N19" si="9">IF(M17="",0,M17*L17)</f>
        <v>0</v>
      </c>
      <c r="O17" s="237">
        <f t="shared" ref="O17:O20" si="10">IF(I17=0,0,M17/I17)</f>
        <v>0</v>
      </c>
      <c r="P17" s="389"/>
      <c r="Q17" s="256">
        <f t="shared" si="3"/>
        <v>0</v>
      </c>
      <c r="R17" s="333"/>
      <c r="S17" s="256">
        <f t="shared" si="4"/>
        <v>0</v>
      </c>
      <c r="T17" s="334"/>
      <c r="U17" s="334"/>
      <c r="V17" s="334"/>
      <c r="W17" s="276">
        <f t="shared" ref="W17:W20" si="11">IF(V17="",0,H17+1)</f>
        <v>0</v>
      </c>
      <c r="X17" s="341"/>
      <c r="Y17" s="343"/>
      <c r="Z17" s="262"/>
      <c r="AA17" s="263"/>
      <c r="AB17" s="240">
        <f t="shared" ref="AB17:AB20" si="12">IF(X17=0,0,X17+Y17)</f>
        <v>0</v>
      </c>
      <c r="AC17" s="241">
        <f t="shared" si="8"/>
        <v>0</v>
      </c>
      <c r="AD17" s="123"/>
      <c r="AE17" s="40"/>
      <c r="AF17" s="40"/>
      <c r="AG17" s="40"/>
      <c r="AH17" s="40"/>
      <c r="AI17" s="76"/>
      <c r="AP17" s="213"/>
      <c r="AQ17" s="87"/>
      <c r="AR17" s="87"/>
      <c r="AS17" s="87"/>
      <c r="AT17" s="40"/>
    </row>
    <row r="18" spans="2:46" ht="30" customHeight="1" x14ac:dyDescent="0.25">
      <c r="B18" s="77"/>
      <c r="C18" s="47">
        <v>8</v>
      </c>
      <c r="D18" s="402"/>
      <c r="E18" s="336"/>
      <c r="F18" s="337"/>
      <c r="G18" s="338"/>
      <c r="H18" s="427"/>
      <c r="I18" s="338"/>
      <c r="J18" s="387"/>
      <c r="K18" s="300">
        <f t="shared" si="0"/>
        <v>0</v>
      </c>
      <c r="L18" s="339"/>
      <c r="M18" s="340"/>
      <c r="N18" s="236">
        <f t="shared" si="9"/>
        <v>0</v>
      </c>
      <c r="O18" s="237">
        <f t="shared" si="10"/>
        <v>0</v>
      </c>
      <c r="P18" s="389"/>
      <c r="Q18" s="256">
        <f t="shared" si="3"/>
        <v>0</v>
      </c>
      <c r="R18" s="333"/>
      <c r="S18" s="256">
        <f t="shared" si="4"/>
        <v>0</v>
      </c>
      <c r="T18" s="334"/>
      <c r="U18" s="334"/>
      <c r="V18" s="334"/>
      <c r="W18" s="276">
        <f t="shared" si="11"/>
        <v>0</v>
      </c>
      <c r="X18" s="341"/>
      <c r="Y18" s="343"/>
      <c r="Z18" s="262"/>
      <c r="AA18" s="263"/>
      <c r="AB18" s="240">
        <f t="shared" si="12"/>
        <v>0</v>
      </c>
      <c r="AC18" s="241">
        <f t="shared" si="8"/>
        <v>0</v>
      </c>
      <c r="AD18" s="123"/>
      <c r="AE18" s="40"/>
      <c r="AF18" s="40"/>
      <c r="AG18" s="40"/>
      <c r="AH18" s="40"/>
      <c r="AI18" s="76"/>
      <c r="AP18" s="213"/>
      <c r="AQ18" s="87"/>
      <c r="AR18" s="87"/>
      <c r="AS18" s="87"/>
      <c r="AT18" s="40"/>
    </row>
    <row r="19" spans="2:46" ht="30" customHeight="1" x14ac:dyDescent="0.25">
      <c r="B19" s="77"/>
      <c r="C19" s="47">
        <v>9</v>
      </c>
      <c r="D19" s="402"/>
      <c r="E19" s="336"/>
      <c r="F19" s="337"/>
      <c r="G19" s="338"/>
      <c r="H19" s="427"/>
      <c r="I19" s="338"/>
      <c r="J19" s="387"/>
      <c r="K19" s="300">
        <f t="shared" si="0"/>
        <v>0</v>
      </c>
      <c r="L19" s="339"/>
      <c r="M19" s="340"/>
      <c r="N19" s="236">
        <f t="shared" si="9"/>
        <v>0</v>
      </c>
      <c r="O19" s="237">
        <f t="shared" si="10"/>
        <v>0</v>
      </c>
      <c r="P19" s="389"/>
      <c r="Q19" s="256">
        <f t="shared" si="3"/>
        <v>0</v>
      </c>
      <c r="R19" s="333"/>
      <c r="S19" s="256">
        <f t="shared" si="4"/>
        <v>0</v>
      </c>
      <c r="T19" s="334"/>
      <c r="U19" s="334"/>
      <c r="V19" s="334"/>
      <c r="W19" s="276">
        <f t="shared" si="11"/>
        <v>0</v>
      </c>
      <c r="X19" s="341"/>
      <c r="Y19" s="343"/>
      <c r="Z19" s="262"/>
      <c r="AA19" s="263"/>
      <c r="AB19" s="240">
        <f t="shared" si="12"/>
        <v>0</v>
      </c>
      <c r="AC19" s="241">
        <f t="shared" si="8"/>
        <v>0</v>
      </c>
      <c r="AD19" s="123"/>
      <c r="AE19" s="40"/>
      <c r="AF19" s="40"/>
      <c r="AG19" s="40"/>
      <c r="AH19" s="40"/>
      <c r="AI19" s="76"/>
      <c r="AP19" s="213"/>
      <c r="AQ19" s="87"/>
      <c r="AR19" s="87"/>
      <c r="AS19" s="87"/>
      <c r="AT19" s="40"/>
    </row>
    <row r="20" spans="2:46" ht="30" customHeight="1" thickBot="1" x14ac:dyDescent="0.3">
      <c r="B20" s="77"/>
      <c r="C20" s="48">
        <v>10</v>
      </c>
      <c r="D20" s="403"/>
      <c r="E20" s="346"/>
      <c r="F20" s="347"/>
      <c r="G20" s="348"/>
      <c r="H20" s="428"/>
      <c r="I20" s="346"/>
      <c r="J20" s="388"/>
      <c r="K20" s="308">
        <f t="shared" si="0"/>
        <v>0</v>
      </c>
      <c r="L20" s="350"/>
      <c r="M20" s="351"/>
      <c r="N20" s="238">
        <f>IF(M20="",0,M20*L20)</f>
        <v>0</v>
      </c>
      <c r="O20" s="237">
        <f t="shared" si="10"/>
        <v>0</v>
      </c>
      <c r="P20" s="390"/>
      <c r="Q20" s="256">
        <f t="shared" si="3"/>
        <v>0</v>
      </c>
      <c r="R20" s="349"/>
      <c r="S20" s="256">
        <f t="shared" si="4"/>
        <v>0</v>
      </c>
      <c r="T20" s="342"/>
      <c r="U20" s="342"/>
      <c r="V20" s="334"/>
      <c r="W20" s="276">
        <f t="shared" si="11"/>
        <v>0</v>
      </c>
      <c r="X20" s="344"/>
      <c r="Y20" s="343"/>
      <c r="Z20" s="262"/>
      <c r="AA20" s="263"/>
      <c r="AB20" s="240">
        <f t="shared" si="12"/>
        <v>0</v>
      </c>
      <c r="AC20" s="270">
        <f t="shared" si="8"/>
        <v>0</v>
      </c>
      <c r="AD20" s="123"/>
      <c r="AE20" s="40"/>
      <c r="AF20" s="40"/>
      <c r="AG20" s="40"/>
      <c r="AH20" s="40"/>
      <c r="AI20" s="76"/>
      <c r="AP20" s="213"/>
      <c r="AQ20" s="87"/>
      <c r="AR20" s="87"/>
      <c r="AS20" s="87"/>
      <c r="AT20" s="40"/>
    </row>
    <row r="21" spans="2:46" ht="15.75" thickBot="1" x14ac:dyDescent="0.3">
      <c r="B21" s="77"/>
      <c r="C21" s="81"/>
      <c r="D21" s="40"/>
      <c r="E21" s="40"/>
      <c r="F21" s="40"/>
      <c r="G21" s="40"/>
      <c r="H21" s="40"/>
      <c r="I21" s="40"/>
      <c r="J21" s="40"/>
      <c r="K21" s="40"/>
      <c r="L21" s="352"/>
      <c r="M21" s="353">
        <f>SUM(M10:M20)</f>
        <v>0</v>
      </c>
      <c r="N21" s="195">
        <f>SUM(N10:N20)</f>
        <v>0</v>
      </c>
      <c r="O21" s="81"/>
      <c r="P21" s="81"/>
      <c r="Q21" s="309">
        <f>SUM(Q10:Q20)</f>
        <v>0</v>
      </c>
      <c r="R21" s="254"/>
      <c r="S21" s="255">
        <f>SUM(S10:S20)</f>
        <v>0</v>
      </c>
      <c r="T21" s="195">
        <f>SUM(T10:T20)</f>
        <v>0</v>
      </c>
      <c r="U21" s="195">
        <f>SUM(U10:U20)</f>
        <v>0</v>
      </c>
      <c r="V21" s="195">
        <f>SUM(V10:V20)</f>
        <v>0</v>
      </c>
      <c r="W21" s="85"/>
      <c r="X21" s="195">
        <f>SUM(X10:X20)</f>
        <v>0</v>
      </c>
      <c r="Y21" s="195">
        <f>SUM(Y10:Y20)</f>
        <v>0</v>
      </c>
      <c r="Z21" s="217"/>
      <c r="AA21" s="218"/>
      <c r="AB21" s="278">
        <f>SUM(AB10:AB14)+SUM(AB16:AB20)</f>
        <v>0</v>
      </c>
      <c r="AC21" s="465">
        <f>IF(N21=0,0,AB21/N21)</f>
        <v>0</v>
      </c>
      <c r="AD21" s="123"/>
      <c r="AE21" s="40"/>
      <c r="AF21" s="40"/>
      <c r="AG21" s="40"/>
      <c r="AH21" s="40"/>
      <c r="AI21" s="76"/>
      <c r="AO21"/>
      <c r="AP21" s="213"/>
      <c r="AQ21" s="87"/>
      <c r="AR21" s="87"/>
      <c r="AS21" s="87"/>
      <c r="AT21" s="40"/>
    </row>
    <row r="22" spans="2:46" s="4" customFormat="1" ht="62.25" customHeight="1" thickBot="1" x14ac:dyDescent="0.3">
      <c r="B22" s="6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5" t="s">
        <v>29</v>
      </c>
      <c r="N22" s="85" t="s">
        <v>30</v>
      </c>
      <c r="O22" s="81"/>
      <c r="P22" s="81"/>
      <c r="Q22" s="215" t="s">
        <v>340</v>
      </c>
      <c r="R22" s="3"/>
      <c r="S22" s="215" t="s">
        <v>341</v>
      </c>
      <c r="T22" s="85" t="s">
        <v>31</v>
      </c>
      <c r="U22" s="85" t="s">
        <v>240</v>
      </c>
      <c r="V22" s="85" t="s">
        <v>329</v>
      </c>
      <c r="W22" s="85"/>
      <c r="X22" s="85" t="s">
        <v>33</v>
      </c>
      <c r="Y22" s="85" t="s">
        <v>297</v>
      </c>
      <c r="Z22" s="85"/>
      <c r="AA22" s="85"/>
      <c r="AB22" s="215" t="s">
        <v>254</v>
      </c>
      <c r="AC22" s="85" t="s">
        <v>32</v>
      </c>
      <c r="AD22" s="81"/>
      <c r="AE22" s="81"/>
      <c r="AF22" s="81"/>
      <c r="AG22" s="81"/>
      <c r="AH22" s="81"/>
      <c r="AI22" s="95"/>
      <c r="AO22" s="1"/>
      <c r="AP22" s="214"/>
      <c r="AQ22" s="87"/>
      <c r="AR22" s="87"/>
      <c r="AS22" s="87"/>
      <c r="AT22" s="81"/>
    </row>
    <row r="23" spans="2:46" ht="45" customHeight="1" thickBot="1" x14ac:dyDescent="0.3">
      <c r="B23" s="77"/>
      <c r="C23" s="611" t="s">
        <v>256</v>
      </c>
      <c r="D23" s="612"/>
      <c r="E23" s="196">
        <f>AB21</f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76"/>
      <c r="AP23" s="213"/>
      <c r="AQ23" s="87"/>
      <c r="AR23" s="87"/>
      <c r="AS23" s="87"/>
      <c r="AT23" s="40"/>
    </row>
    <row r="24" spans="2:46" x14ac:dyDescent="0.25">
      <c r="B24" s="77"/>
      <c r="C24" s="8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87"/>
      <c r="AI24" s="94"/>
      <c r="AJ24" s="19"/>
      <c r="AP24" s="213"/>
      <c r="AQ24" s="40"/>
      <c r="AR24" s="87"/>
      <c r="AS24" s="87"/>
      <c r="AT24" s="40"/>
    </row>
    <row r="25" spans="2:46" ht="15.75" thickBot="1" x14ac:dyDescent="0.3">
      <c r="B25" s="77"/>
      <c r="C25" s="8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87"/>
      <c r="AI25" s="94"/>
      <c r="AJ25" s="19"/>
      <c r="AP25" s="213"/>
      <c r="AQ25" s="40"/>
      <c r="AR25" s="87"/>
      <c r="AS25" s="87"/>
      <c r="AT25" s="40"/>
    </row>
    <row r="26" spans="2:46" ht="56.25" customHeight="1" thickBot="1" x14ac:dyDescent="0.3">
      <c r="B26" s="77"/>
      <c r="C26" s="38" t="s">
        <v>88</v>
      </c>
      <c r="D26" s="39"/>
      <c r="E26" s="39"/>
      <c r="F26" s="39"/>
      <c r="G26" s="39"/>
      <c r="H26" s="39"/>
      <c r="I26" s="613" t="s">
        <v>245</v>
      </c>
      <c r="J26" s="614"/>
      <c r="K26" s="615"/>
      <c r="L26" s="615"/>
      <c r="M26" s="615"/>
      <c r="N26" s="615"/>
      <c r="O26" s="615"/>
      <c r="P26" s="615"/>
      <c r="Q26" s="615"/>
      <c r="R26" s="615"/>
      <c r="S26" s="615"/>
      <c r="T26" s="615"/>
      <c r="U26" s="615"/>
      <c r="V26" s="615"/>
      <c r="W26" s="615"/>
      <c r="X26" s="615"/>
      <c r="Y26" s="615"/>
      <c r="Z26" s="615"/>
      <c r="AA26" s="615"/>
      <c r="AB26" s="615"/>
      <c r="AC26" s="615"/>
      <c r="AD26" s="615"/>
      <c r="AE26" s="615"/>
      <c r="AF26" s="615"/>
      <c r="AG26" s="615"/>
      <c r="AH26" s="616"/>
      <c r="AI26" s="94"/>
      <c r="AJ26" s="19"/>
      <c r="AP26" s="213"/>
      <c r="AQ26" s="40"/>
      <c r="AR26" s="87"/>
      <c r="AS26" s="87"/>
      <c r="AT26" s="40"/>
    </row>
    <row r="27" spans="2:46" ht="15.75" thickBot="1" x14ac:dyDescent="0.3">
      <c r="B27" s="77"/>
      <c r="C27" s="11"/>
      <c r="D27" s="33"/>
      <c r="E27" s="33"/>
      <c r="F27" s="33"/>
      <c r="G27" s="12"/>
      <c r="H27" s="33"/>
      <c r="I27" s="617" t="s">
        <v>43</v>
      </c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617"/>
      <c r="X27" s="617"/>
      <c r="Y27" s="617"/>
      <c r="Z27" s="617"/>
      <c r="AA27" s="617"/>
      <c r="AB27" s="617"/>
      <c r="AC27" s="617"/>
      <c r="AD27" s="617"/>
      <c r="AE27" s="617"/>
      <c r="AF27" s="617"/>
      <c r="AG27" s="617"/>
      <c r="AH27" s="513"/>
      <c r="AI27" s="94"/>
      <c r="AJ27" s="19"/>
      <c r="AP27" s="40"/>
      <c r="AQ27" s="40"/>
      <c r="AR27" s="87"/>
      <c r="AS27" s="87"/>
      <c r="AT27" s="40"/>
    </row>
    <row r="28" spans="2:46" ht="28.5" customHeight="1" thickBot="1" x14ac:dyDescent="0.3">
      <c r="B28" s="77"/>
      <c r="C28" s="32" t="s">
        <v>89</v>
      </c>
      <c r="D28" s="199" t="s">
        <v>44</v>
      </c>
      <c r="E28" s="199" t="s">
        <v>241</v>
      </c>
      <c r="F28" s="199" t="s">
        <v>242</v>
      </c>
      <c r="G28" s="610" t="s">
        <v>244</v>
      </c>
      <c r="H28" s="610"/>
      <c r="I28" s="509">
        <v>1</v>
      </c>
      <c r="J28" s="509">
        <v>2</v>
      </c>
      <c r="K28" s="509">
        <v>3</v>
      </c>
      <c r="L28" s="509">
        <v>4</v>
      </c>
      <c r="M28" s="509">
        <v>5</v>
      </c>
      <c r="N28" s="509">
        <v>6</v>
      </c>
      <c r="O28" s="509">
        <v>7</v>
      </c>
      <c r="P28" s="509">
        <v>8</v>
      </c>
      <c r="Q28" s="509">
        <v>9</v>
      </c>
      <c r="R28" s="509">
        <v>10</v>
      </c>
      <c r="S28" s="509">
        <v>11</v>
      </c>
      <c r="T28" s="509">
        <v>12</v>
      </c>
      <c r="U28" s="509">
        <v>13</v>
      </c>
      <c r="V28" s="509">
        <v>14</v>
      </c>
      <c r="W28" s="509">
        <v>15</v>
      </c>
      <c r="X28" s="509">
        <v>16</v>
      </c>
      <c r="Y28" s="509">
        <v>17</v>
      </c>
      <c r="Z28" s="509">
        <v>18</v>
      </c>
      <c r="AA28" s="509">
        <v>19</v>
      </c>
      <c r="AB28" s="509">
        <v>20</v>
      </c>
      <c r="AC28" s="509">
        <v>21</v>
      </c>
      <c r="AD28" s="509">
        <v>22</v>
      </c>
      <c r="AE28" s="509">
        <v>23</v>
      </c>
      <c r="AF28" s="509">
        <v>24</v>
      </c>
      <c r="AG28" s="509">
        <v>25</v>
      </c>
      <c r="AH28" s="510" t="s">
        <v>90</v>
      </c>
      <c r="AI28" s="94"/>
      <c r="AJ28" s="19"/>
    </row>
    <row r="29" spans="2:46" ht="15.75" thickBot="1" x14ac:dyDescent="0.3">
      <c r="B29" s="77"/>
      <c r="C29" s="25">
        <f>C10</f>
        <v>1</v>
      </c>
      <c r="D29" s="115">
        <f>N10</f>
        <v>0</v>
      </c>
      <c r="E29" s="115">
        <f>T10</f>
        <v>0</v>
      </c>
      <c r="F29" s="115">
        <f>U10</f>
        <v>0</v>
      </c>
      <c r="G29" s="115">
        <f>IF(D29="",0,D29-E29-F29)</f>
        <v>0</v>
      </c>
      <c r="H29" s="34"/>
      <c r="I29" s="514">
        <f>$G29</f>
        <v>0</v>
      </c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  <c r="AF29" s="515"/>
      <c r="AG29" s="515"/>
      <c r="AH29" s="399">
        <f t="shared" ref="AH29:AH38" si="13">SUM(I29:AG29)</f>
        <v>0</v>
      </c>
      <c r="AI29" s="94"/>
      <c r="AJ29" s="19"/>
    </row>
    <row r="30" spans="2:46" ht="15.75" thickBot="1" x14ac:dyDescent="0.3">
      <c r="B30" s="77"/>
      <c r="C30" s="25">
        <f>C11</f>
        <v>2</v>
      </c>
      <c r="D30" s="115">
        <f>N11</f>
        <v>0</v>
      </c>
      <c r="E30" s="115">
        <f t="shared" ref="E30:F30" si="14">T11</f>
        <v>0</v>
      </c>
      <c r="F30" s="115">
        <f t="shared" si="14"/>
        <v>0</v>
      </c>
      <c r="G30" s="115">
        <f>IF(D30="","",D30-E30-F30)</f>
        <v>0</v>
      </c>
      <c r="H30" s="15"/>
      <c r="I30" s="514">
        <f t="shared" ref="I30:I38" si="15">$G30</f>
        <v>0</v>
      </c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4"/>
      <c r="AC30" s="514"/>
      <c r="AD30" s="514"/>
      <c r="AE30" s="514"/>
      <c r="AF30" s="514"/>
      <c r="AG30" s="514"/>
      <c r="AH30" s="399">
        <f t="shared" si="13"/>
        <v>0</v>
      </c>
      <c r="AI30" s="94"/>
      <c r="AJ30" s="19"/>
    </row>
    <row r="31" spans="2:46" ht="15.75" thickBot="1" x14ac:dyDescent="0.3">
      <c r="B31" s="77"/>
      <c r="C31" s="25">
        <f>C12</f>
        <v>3</v>
      </c>
      <c r="D31" s="115">
        <f>N12</f>
        <v>0</v>
      </c>
      <c r="E31" s="115">
        <f t="shared" ref="E31:F31" si="16">T12</f>
        <v>0</v>
      </c>
      <c r="F31" s="115">
        <f t="shared" si="16"/>
        <v>0</v>
      </c>
      <c r="G31" s="115">
        <f t="shared" ref="G31:G38" si="17">IF(D31="","",D31-E31-F31)</f>
        <v>0</v>
      </c>
      <c r="H31" s="15"/>
      <c r="I31" s="514">
        <f t="shared" si="15"/>
        <v>0</v>
      </c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399">
        <f t="shared" si="13"/>
        <v>0</v>
      </c>
      <c r="AI31" s="94"/>
      <c r="AJ31" s="19"/>
    </row>
    <row r="32" spans="2:46" ht="15.75" thickBot="1" x14ac:dyDescent="0.3">
      <c r="B32" s="77"/>
      <c r="C32" s="25">
        <f>C13</f>
        <v>4</v>
      </c>
      <c r="D32" s="115">
        <f>N13</f>
        <v>0</v>
      </c>
      <c r="E32" s="115">
        <f t="shared" ref="E32:F32" si="18">T13</f>
        <v>0</v>
      </c>
      <c r="F32" s="115">
        <f t="shared" si="18"/>
        <v>0</v>
      </c>
      <c r="G32" s="115">
        <f t="shared" si="17"/>
        <v>0</v>
      </c>
      <c r="H32" s="15"/>
      <c r="I32" s="514">
        <f t="shared" si="15"/>
        <v>0</v>
      </c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  <c r="AC32" s="515"/>
      <c r="AD32" s="515"/>
      <c r="AE32" s="515"/>
      <c r="AF32" s="515"/>
      <c r="AG32" s="515"/>
      <c r="AH32" s="399">
        <f t="shared" si="13"/>
        <v>0</v>
      </c>
      <c r="AI32" s="94"/>
      <c r="AJ32" s="19"/>
    </row>
    <row r="33" spans="2:36" ht="15.75" thickBot="1" x14ac:dyDescent="0.3">
      <c r="B33" s="77"/>
      <c r="C33" s="25">
        <f>C14</f>
        <v>5</v>
      </c>
      <c r="D33" s="115">
        <f>N14</f>
        <v>0</v>
      </c>
      <c r="E33" s="115">
        <f t="shared" ref="E33:F33" si="19">T14</f>
        <v>0</v>
      </c>
      <c r="F33" s="115">
        <f t="shared" si="19"/>
        <v>0</v>
      </c>
      <c r="G33" s="115">
        <f t="shared" si="17"/>
        <v>0</v>
      </c>
      <c r="H33" s="15"/>
      <c r="I33" s="514">
        <f t="shared" si="15"/>
        <v>0</v>
      </c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399">
        <f t="shared" si="13"/>
        <v>0</v>
      </c>
      <c r="AI33" s="94"/>
      <c r="AJ33" s="19"/>
    </row>
    <row r="34" spans="2:36" ht="15.75" thickBot="1" x14ac:dyDescent="0.3">
      <c r="B34" s="77"/>
      <c r="C34" s="25">
        <f>C16</f>
        <v>6</v>
      </c>
      <c r="D34" s="116">
        <f>N16</f>
        <v>0</v>
      </c>
      <c r="E34" s="116">
        <f>T16</f>
        <v>0</v>
      </c>
      <c r="F34" s="115">
        <f>U16</f>
        <v>0</v>
      </c>
      <c r="G34" s="115">
        <f t="shared" si="17"/>
        <v>0</v>
      </c>
      <c r="H34" s="27"/>
      <c r="I34" s="514">
        <f t="shared" si="15"/>
        <v>0</v>
      </c>
      <c r="J34" s="515"/>
      <c r="K34" s="515"/>
      <c r="L34" s="515"/>
      <c r="M34" s="515"/>
      <c r="N34" s="515"/>
      <c r="O34" s="515"/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  <c r="AF34" s="515"/>
      <c r="AG34" s="515"/>
      <c r="AH34" s="399">
        <f t="shared" si="13"/>
        <v>0</v>
      </c>
      <c r="AI34" s="94"/>
      <c r="AJ34" s="19"/>
    </row>
    <row r="35" spans="2:36" ht="15.75" thickBot="1" x14ac:dyDescent="0.3">
      <c r="B35" s="77"/>
      <c r="C35" s="25">
        <f>C17</f>
        <v>7</v>
      </c>
      <c r="D35" s="116">
        <f>N17</f>
        <v>0</v>
      </c>
      <c r="E35" s="116">
        <f t="shared" ref="E35:E38" si="20">T17</f>
        <v>0</v>
      </c>
      <c r="F35" s="115">
        <f>U17</f>
        <v>0</v>
      </c>
      <c r="G35" s="115">
        <f t="shared" si="17"/>
        <v>0</v>
      </c>
      <c r="H35" s="27"/>
      <c r="I35" s="514">
        <f t="shared" si="15"/>
        <v>0</v>
      </c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399">
        <f t="shared" si="13"/>
        <v>0</v>
      </c>
      <c r="AI35" s="94"/>
      <c r="AJ35" s="19"/>
    </row>
    <row r="36" spans="2:36" ht="15.75" thickBot="1" x14ac:dyDescent="0.3">
      <c r="B36" s="77"/>
      <c r="C36" s="25">
        <f>C18</f>
        <v>8</v>
      </c>
      <c r="D36" s="116">
        <f>N18</f>
        <v>0</v>
      </c>
      <c r="E36" s="116">
        <f t="shared" si="20"/>
        <v>0</v>
      </c>
      <c r="F36" s="115">
        <f>U18</f>
        <v>0</v>
      </c>
      <c r="G36" s="115">
        <f t="shared" si="17"/>
        <v>0</v>
      </c>
      <c r="H36" s="27"/>
      <c r="I36" s="514">
        <f t="shared" si="15"/>
        <v>0</v>
      </c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  <c r="AF36" s="515"/>
      <c r="AG36" s="515"/>
      <c r="AH36" s="399">
        <f t="shared" si="13"/>
        <v>0</v>
      </c>
      <c r="AI36" s="94"/>
      <c r="AJ36" s="19"/>
    </row>
    <row r="37" spans="2:36" ht="15.75" thickBot="1" x14ac:dyDescent="0.3">
      <c r="B37" s="77"/>
      <c r="C37" s="25">
        <f>C19</f>
        <v>9</v>
      </c>
      <c r="D37" s="116">
        <f>N19</f>
        <v>0</v>
      </c>
      <c r="E37" s="116">
        <f t="shared" si="20"/>
        <v>0</v>
      </c>
      <c r="F37" s="115">
        <f>U19</f>
        <v>0</v>
      </c>
      <c r="G37" s="115">
        <f t="shared" si="17"/>
        <v>0</v>
      </c>
      <c r="H37" s="27"/>
      <c r="I37" s="514">
        <f t="shared" si="15"/>
        <v>0</v>
      </c>
      <c r="J37" s="515"/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  <c r="AF37" s="515"/>
      <c r="AG37" s="515"/>
      <c r="AH37" s="399">
        <f t="shared" si="13"/>
        <v>0</v>
      </c>
      <c r="AI37" s="94"/>
      <c r="AJ37" s="19"/>
    </row>
    <row r="38" spans="2:36" ht="15.75" thickBot="1" x14ac:dyDescent="0.3">
      <c r="B38" s="77"/>
      <c r="C38" s="25">
        <f>C20</f>
        <v>10</v>
      </c>
      <c r="D38" s="116">
        <f>N20</f>
        <v>0</v>
      </c>
      <c r="E38" s="116">
        <f t="shared" si="20"/>
        <v>0</v>
      </c>
      <c r="F38" s="115">
        <f>U20</f>
        <v>0</v>
      </c>
      <c r="G38" s="115">
        <f t="shared" si="17"/>
        <v>0</v>
      </c>
      <c r="H38" s="27"/>
      <c r="I38" s="514">
        <f t="shared" si="15"/>
        <v>0</v>
      </c>
      <c r="J38" s="515"/>
      <c r="K38" s="515"/>
      <c r="L38" s="515"/>
      <c r="M38" s="515"/>
      <c r="N38" s="515"/>
      <c r="O38" s="515"/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  <c r="AF38" s="515"/>
      <c r="AG38" s="515"/>
      <c r="AH38" s="399">
        <f t="shared" si="13"/>
        <v>0</v>
      </c>
      <c r="AI38" s="94"/>
      <c r="AJ38" s="19"/>
    </row>
    <row r="39" spans="2:36" ht="15.75" thickBot="1" x14ac:dyDescent="0.3">
      <c r="B39" s="77"/>
      <c r="C39" s="25"/>
      <c r="D39" s="49"/>
      <c r="E39" s="49"/>
      <c r="F39" s="49"/>
      <c r="G39" s="15"/>
      <c r="H39" s="52" t="s">
        <v>91</v>
      </c>
      <c r="I39" s="400">
        <f>SUM(I29:I38)</f>
        <v>0</v>
      </c>
      <c r="J39" s="400">
        <f t="shared" ref="J39:AH39" si="21">SUM(J29:J38)</f>
        <v>0</v>
      </c>
      <c r="K39" s="400">
        <f t="shared" si="21"/>
        <v>0</v>
      </c>
      <c r="L39" s="400">
        <f t="shared" si="21"/>
        <v>0</v>
      </c>
      <c r="M39" s="400">
        <f t="shared" si="21"/>
        <v>0</v>
      </c>
      <c r="N39" s="400">
        <f t="shared" si="21"/>
        <v>0</v>
      </c>
      <c r="O39" s="400">
        <f t="shared" si="21"/>
        <v>0</v>
      </c>
      <c r="P39" s="400">
        <f t="shared" si="21"/>
        <v>0</v>
      </c>
      <c r="Q39" s="400">
        <f t="shared" si="21"/>
        <v>0</v>
      </c>
      <c r="R39" s="400">
        <f t="shared" si="21"/>
        <v>0</v>
      </c>
      <c r="S39" s="400">
        <f t="shared" si="21"/>
        <v>0</v>
      </c>
      <c r="T39" s="400">
        <f t="shared" si="21"/>
        <v>0</v>
      </c>
      <c r="U39" s="400">
        <f t="shared" si="21"/>
        <v>0</v>
      </c>
      <c r="V39" s="400">
        <f t="shared" si="21"/>
        <v>0</v>
      </c>
      <c r="W39" s="400">
        <f t="shared" si="21"/>
        <v>0</v>
      </c>
      <c r="X39" s="400">
        <f t="shared" si="21"/>
        <v>0</v>
      </c>
      <c r="Y39" s="400">
        <f t="shared" si="21"/>
        <v>0</v>
      </c>
      <c r="Z39" s="400">
        <f t="shared" si="21"/>
        <v>0</v>
      </c>
      <c r="AA39" s="400">
        <f t="shared" si="21"/>
        <v>0</v>
      </c>
      <c r="AB39" s="400">
        <f t="shared" si="21"/>
        <v>0</v>
      </c>
      <c r="AC39" s="400">
        <f t="shared" si="21"/>
        <v>0</v>
      </c>
      <c r="AD39" s="400">
        <f t="shared" si="21"/>
        <v>0</v>
      </c>
      <c r="AE39" s="400">
        <f t="shared" si="21"/>
        <v>0</v>
      </c>
      <c r="AF39" s="400">
        <f t="shared" si="21"/>
        <v>0</v>
      </c>
      <c r="AG39" s="400">
        <f t="shared" si="21"/>
        <v>0</v>
      </c>
      <c r="AH39" s="400">
        <f t="shared" si="21"/>
        <v>0</v>
      </c>
      <c r="AI39" s="94"/>
      <c r="AJ39" s="19"/>
    </row>
    <row r="40" spans="2:36" ht="15.75" thickBot="1" x14ac:dyDescent="0.3">
      <c r="B40" s="77"/>
      <c r="C40" s="25"/>
      <c r="D40" s="9"/>
      <c r="E40" s="9"/>
      <c r="F40" s="9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35"/>
      <c r="AI40" s="94"/>
      <c r="AJ40" s="19"/>
    </row>
    <row r="41" spans="2:36" ht="28.5" customHeight="1" thickBot="1" x14ac:dyDescent="0.3">
      <c r="B41" s="77"/>
      <c r="C41" s="32" t="s">
        <v>89</v>
      </c>
      <c r="D41" s="201" t="s">
        <v>45</v>
      </c>
      <c r="E41" s="200"/>
      <c r="F41" s="200"/>
      <c r="G41" s="610" t="s">
        <v>243</v>
      </c>
      <c r="H41" s="610"/>
      <c r="I41" s="509">
        <v>1</v>
      </c>
      <c r="J41" s="509">
        <v>2</v>
      </c>
      <c r="K41" s="509">
        <v>3</v>
      </c>
      <c r="L41" s="509">
        <v>4</v>
      </c>
      <c r="M41" s="509">
        <v>5</v>
      </c>
      <c r="N41" s="509">
        <v>6</v>
      </c>
      <c r="O41" s="509">
        <v>7</v>
      </c>
      <c r="P41" s="509">
        <v>8</v>
      </c>
      <c r="Q41" s="509">
        <v>9</v>
      </c>
      <c r="R41" s="509">
        <v>10</v>
      </c>
      <c r="S41" s="509">
        <v>11</v>
      </c>
      <c r="T41" s="509">
        <v>12</v>
      </c>
      <c r="U41" s="509">
        <v>13</v>
      </c>
      <c r="V41" s="509">
        <v>14</v>
      </c>
      <c r="W41" s="509">
        <v>15</v>
      </c>
      <c r="X41" s="509">
        <v>16</v>
      </c>
      <c r="Y41" s="509">
        <v>17</v>
      </c>
      <c r="Z41" s="509">
        <v>18</v>
      </c>
      <c r="AA41" s="509">
        <v>19</v>
      </c>
      <c r="AB41" s="509">
        <v>20</v>
      </c>
      <c r="AC41" s="509">
        <v>21</v>
      </c>
      <c r="AD41" s="509">
        <v>22</v>
      </c>
      <c r="AE41" s="509">
        <v>23</v>
      </c>
      <c r="AF41" s="509">
        <v>24</v>
      </c>
      <c r="AG41" s="509">
        <v>25</v>
      </c>
      <c r="AH41" s="510" t="s">
        <v>90</v>
      </c>
      <c r="AI41" s="94"/>
      <c r="AJ41" s="19"/>
    </row>
    <row r="42" spans="2:36" ht="15.75" thickBot="1" x14ac:dyDescent="0.3">
      <c r="B42" s="77"/>
      <c r="C42" s="50">
        <f t="shared" ref="C42:C51" si="22">C29</f>
        <v>1</v>
      </c>
      <c r="D42" s="396">
        <f>M10</f>
        <v>0</v>
      </c>
      <c r="E42" s="118"/>
      <c r="F42" s="118"/>
      <c r="G42" s="396">
        <f>IF(D42="","",D42-E42-F42)</f>
        <v>0</v>
      </c>
      <c r="H42" s="15"/>
      <c r="I42" s="511">
        <f>$D42</f>
        <v>0</v>
      </c>
      <c r="J42" s="512"/>
      <c r="K42" s="512"/>
      <c r="L42" s="512"/>
      <c r="M42" s="512"/>
      <c r="N42" s="512"/>
      <c r="O42" s="512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2"/>
      <c r="AA42" s="512"/>
      <c r="AB42" s="512"/>
      <c r="AC42" s="512"/>
      <c r="AD42" s="512"/>
      <c r="AE42" s="512"/>
      <c r="AF42" s="512"/>
      <c r="AG42" s="512"/>
      <c r="AH42" s="399">
        <f t="shared" ref="AH42:AH50" si="23">SUM(I42:AG42)</f>
        <v>0</v>
      </c>
      <c r="AI42" s="94"/>
      <c r="AJ42" s="19"/>
    </row>
    <row r="43" spans="2:36" ht="15.75" thickBot="1" x14ac:dyDescent="0.3">
      <c r="B43" s="77"/>
      <c r="C43" s="50">
        <f t="shared" si="22"/>
        <v>2</v>
      </c>
      <c r="D43" s="396">
        <f>M11</f>
        <v>0</v>
      </c>
      <c r="E43" s="118"/>
      <c r="F43" s="118"/>
      <c r="G43" s="396">
        <f t="shared" ref="G43:G51" si="24">IF(D43="","",D43-E43-F43)</f>
        <v>0</v>
      </c>
      <c r="H43" s="15"/>
      <c r="I43" s="511">
        <f t="shared" ref="I43:I51" si="25">$D43</f>
        <v>0</v>
      </c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/>
      <c r="U43" s="512"/>
      <c r="V43" s="512"/>
      <c r="W43" s="512"/>
      <c r="X43" s="512"/>
      <c r="Y43" s="512"/>
      <c r="Z43" s="512"/>
      <c r="AA43" s="512"/>
      <c r="AB43" s="512"/>
      <c r="AC43" s="512"/>
      <c r="AD43" s="512"/>
      <c r="AE43" s="512"/>
      <c r="AF43" s="512"/>
      <c r="AG43" s="512"/>
      <c r="AH43" s="399">
        <f t="shared" si="23"/>
        <v>0</v>
      </c>
      <c r="AI43" s="94"/>
      <c r="AJ43" s="19"/>
    </row>
    <row r="44" spans="2:36" ht="15.75" thickBot="1" x14ac:dyDescent="0.3">
      <c r="B44" s="77"/>
      <c r="C44" s="50">
        <f t="shared" si="22"/>
        <v>3</v>
      </c>
      <c r="D44" s="396">
        <f>M12</f>
        <v>0</v>
      </c>
      <c r="E44" s="118"/>
      <c r="F44" s="118"/>
      <c r="G44" s="396">
        <f t="shared" si="24"/>
        <v>0</v>
      </c>
      <c r="H44" s="15"/>
      <c r="I44" s="511">
        <f t="shared" si="25"/>
        <v>0</v>
      </c>
      <c r="J44" s="512"/>
      <c r="K44" s="512"/>
      <c r="L44" s="512"/>
      <c r="M44" s="512"/>
      <c r="N44" s="512"/>
      <c r="O44" s="512"/>
      <c r="P44" s="512"/>
      <c r="Q44" s="512"/>
      <c r="R44" s="512"/>
      <c r="S44" s="512"/>
      <c r="T44" s="512"/>
      <c r="U44" s="512"/>
      <c r="V44" s="512"/>
      <c r="W44" s="512"/>
      <c r="X44" s="512"/>
      <c r="Y44" s="512"/>
      <c r="Z44" s="512"/>
      <c r="AA44" s="512"/>
      <c r="AB44" s="512"/>
      <c r="AC44" s="512"/>
      <c r="AD44" s="512"/>
      <c r="AE44" s="512"/>
      <c r="AF44" s="512"/>
      <c r="AG44" s="512"/>
      <c r="AH44" s="399">
        <f t="shared" si="23"/>
        <v>0</v>
      </c>
      <c r="AI44" s="94"/>
      <c r="AJ44" s="19"/>
    </row>
    <row r="45" spans="2:36" ht="15.75" thickBot="1" x14ac:dyDescent="0.3">
      <c r="B45" s="77"/>
      <c r="C45" s="50">
        <f t="shared" si="22"/>
        <v>4</v>
      </c>
      <c r="D45" s="396">
        <f>M13</f>
        <v>0</v>
      </c>
      <c r="E45" s="118"/>
      <c r="F45" s="118"/>
      <c r="G45" s="396">
        <f t="shared" si="24"/>
        <v>0</v>
      </c>
      <c r="H45" s="15"/>
      <c r="I45" s="511">
        <f t="shared" si="25"/>
        <v>0</v>
      </c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2"/>
      <c r="AC45" s="512"/>
      <c r="AD45" s="512"/>
      <c r="AE45" s="512"/>
      <c r="AF45" s="512"/>
      <c r="AG45" s="512"/>
      <c r="AH45" s="399">
        <f t="shared" si="23"/>
        <v>0</v>
      </c>
      <c r="AI45" s="94"/>
      <c r="AJ45" s="19"/>
    </row>
    <row r="46" spans="2:36" ht="15.75" thickBot="1" x14ac:dyDescent="0.3">
      <c r="B46" s="77"/>
      <c r="C46" s="51">
        <f t="shared" si="22"/>
        <v>5</v>
      </c>
      <c r="D46" s="396">
        <f>M14</f>
        <v>0</v>
      </c>
      <c r="E46" s="118"/>
      <c r="F46" s="118"/>
      <c r="G46" s="396">
        <f t="shared" si="24"/>
        <v>0</v>
      </c>
      <c r="H46" s="15"/>
      <c r="I46" s="511">
        <f t="shared" si="25"/>
        <v>0</v>
      </c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399">
        <f t="shared" si="23"/>
        <v>0</v>
      </c>
      <c r="AI46" s="94"/>
      <c r="AJ46" s="19"/>
    </row>
    <row r="47" spans="2:36" ht="15.75" thickBot="1" x14ac:dyDescent="0.3">
      <c r="B47" s="77"/>
      <c r="C47" s="51">
        <f t="shared" si="22"/>
        <v>6</v>
      </c>
      <c r="D47" s="397">
        <f>M16</f>
        <v>0</v>
      </c>
      <c r="E47" s="120"/>
      <c r="F47" s="120"/>
      <c r="G47" s="396">
        <f t="shared" si="24"/>
        <v>0</v>
      </c>
      <c r="H47" s="34"/>
      <c r="I47" s="511">
        <f t="shared" si="25"/>
        <v>0</v>
      </c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/>
      <c r="AD47" s="512"/>
      <c r="AE47" s="512"/>
      <c r="AF47" s="512"/>
      <c r="AG47" s="512"/>
      <c r="AH47" s="399">
        <f t="shared" si="23"/>
        <v>0</v>
      </c>
      <c r="AI47" s="94"/>
      <c r="AJ47" s="19"/>
    </row>
    <row r="48" spans="2:36" ht="15.75" thickBot="1" x14ac:dyDescent="0.3">
      <c r="B48" s="77"/>
      <c r="C48" s="51">
        <f t="shared" si="22"/>
        <v>7</v>
      </c>
      <c r="D48" s="397">
        <f>M17</f>
        <v>0</v>
      </c>
      <c r="E48" s="120"/>
      <c r="F48" s="120"/>
      <c r="G48" s="396">
        <f t="shared" si="24"/>
        <v>0</v>
      </c>
      <c r="H48" s="15"/>
      <c r="I48" s="511">
        <f t="shared" si="25"/>
        <v>0</v>
      </c>
      <c r="J48" s="512"/>
      <c r="K48" s="512"/>
      <c r="L48" s="512"/>
      <c r="M48" s="512"/>
      <c r="N48" s="512"/>
      <c r="O48" s="512"/>
      <c r="P48" s="512"/>
      <c r="Q48" s="512"/>
      <c r="R48" s="512"/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512"/>
      <c r="AF48" s="512"/>
      <c r="AG48" s="512"/>
      <c r="AH48" s="399">
        <f t="shared" si="23"/>
        <v>0</v>
      </c>
      <c r="AI48" s="94"/>
      <c r="AJ48" s="19"/>
    </row>
    <row r="49" spans="2:36" ht="15.75" thickBot="1" x14ac:dyDescent="0.3">
      <c r="B49" s="77"/>
      <c r="C49" s="51">
        <f t="shared" si="22"/>
        <v>8</v>
      </c>
      <c r="D49" s="397">
        <f>M18</f>
        <v>0</v>
      </c>
      <c r="E49" s="120"/>
      <c r="F49" s="120"/>
      <c r="G49" s="396">
        <f t="shared" si="24"/>
        <v>0</v>
      </c>
      <c r="H49" s="15"/>
      <c r="I49" s="511">
        <f t="shared" si="25"/>
        <v>0</v>
      </c>
      <c r="J49" s="512"/>
      <c r="K49" s="512"/>
      <c r="L49" s="512"/>
      <c r="M49" s="512"/>
      <c r="N49" s="512"/>
      <c r="O49" s="512"/>
      <c r="P49" s="512"/>
      <c r="Q49" s="512"/>
      <c r="R49" s="512"/>
      <c r="S49" s="512"/>
      <c r="T49" s="512"/>
      <c r="U49" s="512"/>
      <c r="V49" s="512"/>
      <c r="W49" s="512"/>
      <c r="X49" s="512"/>
      <c r="Y49" s="512"/>
      <c r="Z49" s="512"/>
      <c r="AA49" s="512"/>
      <c r="AB49" s="512"/>
      <c r="AC49" s="512"/>
      <c r="AD49" s="512"/>
      <c r="AE49" s="512"/>
      <c r="AF49" s="512"/>
      <c r="AG49" s="512"/>
      <c r="AH49" s="399">
        <f t="shared" si="23"/>
        <v>0</v>
      </c>
      <c r="AI49" s="76"/>
    </row>
    <row r="50" spans="2:36" ht="15.75" thickBot="1" x14ac:dyDescent="0.3">
      <c r="B50" s="77"/>
      <c r="C50" s="51">
        <f t="shared" si="22"/>
        <v>9</v>
      </c>
      <c r="D50" s="397">
        <f>M19</f>
        <v>0</v>
      </c>
      <c r="E50" s="120"/>
      <c r="F50" s="120"/>
      <c r="G50" s="396">
        <f t="shared" si="24"/>
        <v>0</v>
      </c>
      <c r="H50" s="15"/>
      <c r="I50" s="511">
        <f t="shared" si="25"/>
        <v>0</v>
      </c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399">
        <f t="shared" si="23"/>
        <v>0</v>
      </c>
      <c r="AI50" s="76"/>
    </row>
    <row r="51" spans="2:36" ht="15.75" customHeight="1" thickBot="1" x14ac:dyDescent="0.3">
      <c r="B51" s="77"/>
      <c r="C51" s="51">
        <f t="shared" si="22"/>
        <v>10</v>
      </c>
      <c r="D51" s="397">
        <f>M20</f>
        <v>0</v>
      </c>
      <c r="E51" s="120"/>
      <c r="F51" s="120"/>
      <c r="G51" s="396">
        <f t="shared" si="24"/>
        <v>0</v>
      </c>
      <c r="H51" s="15"/>
      <c r="I51" s="511">
        <f t="shared" si="25"/>
        <v>0</v>
      </c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2"/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398">
        <f>SUM(O51:AG51)</f>
        <v>0</v>
      </c>
      <c r="AI51" s="76"/>
    </row>
    <row r="52" spans="2:36" ht="15.75" thickBot="1" x14ac:dyDescent="0.3">
      <c r="B52" s="77"/>
      <c r="C52" s="13"/>
      <c r="D52" s="118"/>
      <c r="E52" s="118"/>
      <c r="F52" s="118"/>
      <c r="G52" s="15"/>
      <c r="H52" s="52" t="s">
        <v>91</v>
      </c>
      <c r="I52" s="400">
        <f t="shared" ref="I52:AG52" si="26">SUM(I42:I51)</f>
        <v>0</v>
      </c>
      <c r="J52" s="400">
        <f t="shared" si="26"/>
        <v>0</v>
      </c>
      <c r="K52" s="400">
        <f t="shared" si="26"/>
        <v>0</v>
      </c>
      <c r="L52" s="400">
        <f t="shared" si="26"/>
        <v>0</v>
      </c>
      <c r="M52" s="400">
        <f t="shared" si="26"/>
        <v>0</v>
      </c>
      <c r="N52" s="400">
        <f t="shared" si="26"/>
        <v>0</v>
      </c>
      <c r="O52" s="400">
        <f t="shared" si="26"/>
        <v>0</v>
      </c>
      <c r="P52" s="400">
        <f t="shared" si="26"/>
        <v>0</v>
      </c>
      <c r="Q52" s="400">
        <f t="shared" si="26"/>
        <v>0</v>
      </c>
      <c r="R52" s="400">
        <f t="shared" si="26"/>
        <v>0</v>
      </c>
      <c r="S52" s="400">
        <f t="shared" si="26"/>
        <v>0</v>
      </c>
      <c r="T52" s="400">
        <f t="shared" si="26"/>
        <v>0</v>
      </c>
      <c r="U52" s="400">
        <f t="shared" si="26"/>
        <v>0</v>
      </c>
      <c r="V52" s="400">
        <f t="shared" si="26"/>
        <v>0</v>
      </c>
      <c r="W52" s="400">
        <f t="shared" si="26"/>
        <v>0</v>
      </c>
      <c r="X52" s="400">
        <f t="shared" si="26"/>
        <v>0</v>
      </c>
      <c r="Y52" s="400">
        <f t="shared" si="26"/>
        <v>0</v>
      </c>
      <c r="Z52" s="400">
        <f t="shared" si="26"/>
        <v>0</v>
      </c>
      <c r="AA52" s="400">
        <f t="shared" si="26"/>
        <v>0</v>
      </c>
      <c r="AB52" s="400">
        <f t="shared" si="26"/>
        <v>0</v>
      </c>
      <c r="AC52" s="400">
        <f t="shared" si="26"/>
        <v>0</v>
      </c>
      <c r="AD52" s="400">
        <f t="shared" si="26"/>
        <v>0</v>
      </c>
      <c r="AE52" s="400">
        <f t="shared" si="26"/>
        <v>0</v>
      </c>
      <c r="AF52" s="400">
        <f t="shared" si="26"/>
        <v>0</v>
      </c>
      <c r="AG52" s="400">
        <f t="shared" si="26"/>
        <v>0</v>
      </c>
      <c r="AH52" s="401">
        <f>SUM(AH42:AH51)</f>
        <v>0</v>
      </c>
      <c r="AI52" s="76"/>
    </row>
    <row r="53" spans="2:36" ht="24.75" customHeight="1" thickBot="1" x14ac:dyDescent="0.3">
      <c r="B53" s="77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8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7"/>
      <c r="AI53" s="76"/>
      <c r="AJ53" s="19"/>
    </row>
    <row r="54" spans="2:36" ht="24.75" customHeight="1" x14ac:dyDescent="0.25">
      <c r="B54" s="77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76"/>
      <c r="AJ54" s="19"/>
    </row>
    <row r="55" spans="2:36" x14ac:dyDescent="0.25">
      <c r="B55" s="77"/>
      <c r="C55" s="81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76"/>
      <c r="AJ55" s="19"/>
    </row>
    <row r="56" spans="2:36" x14ac:dyDescent="0.25">
      <c r="B56" s="77"/>
      <c r="C56" s="81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76"/>
      <c r="AJ56" s="19"/>
    </row>
    <row r="57" spans="2:36" ht="15.75" thickBot="1" x14ac:dyDescent="0.3">
      <c r="B57" s="96"/>
      <c r="C57" s="126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4"/>
      <c r="AJ57" s="19"/>
    </row>
    <row r="58" spans="2:36" x14ac:dyDescent="0.25">
      <c r="AC58" s="5"/>
      <c r="AD58" s="5"/>
      <c r="AJ58" s="19"/>
    </row>
    <row r="59" spans="2:36" x14ac:dyDescent="0.25">
      <c r="AC59" s="5"/>
      <c r="AD59" s="5"/>
      <c r="AJ59" s="19"/>
    </row>
    <row r="60" spans="2:36" x14ac:dyDescent="0.25">
      <c r="AJ60" s="19"/>
    </row>
    <row r="61" spans="2:36" x14ac:dyDescent="0.25">
      <c r="AJ61" s="19"/>
    </row>
    <row r="62" spans="2:36" x14ac:dyDescent="0.25">
      <c r="AJ62" s="19"/>
    </row>
    <row r="63" spans="2:36" x14ac:dyDescent="0.25">
      <c r="AJ63" s="19"/>
    </row>
    <row r="64" spans="2:36" x14ac:dyDescent="0.25">
      <c r="AJ64" s="19"/>
    </row>
    <row r="65" spans="36:36" x14ac:dyDescent="0.25">
      <c r="AJ65" s="19"/>
    </row>
    <row r="66" spans="36:36" x14ac:dyDescent="0.25">
      <c r="AJ66" s="19"/>
    </row>
    <row r="67" spans="36:36" x14ac:dyDescent="0.25">
      <c r="AJ67" s="19"/>
    </row>
    <row r="68" spans="36:36" x14ac:dyDescent="0.25">
      <c r="AJ68" s="19"/>
    </row>
    <row r="69" spans="36:36" x14ac:dyDescent="0.25">
      <c r="AJ69" s="19"/>
    </row>
    <row r="70" spans="36:36" x14ac:dyDescent="0.25">
      <c r="AJ70" s="19"/>
    </row>
    <row r="71" spans="36:36" x14ac:dyDescent="0.25">
      <c r="AJ71" s="19"/>
    </row>
    <row r="72" spans="36:36" x14ac:dyDescent="0.25">
      <c r="AJ72" s="19"/>
    </row>
    <row r="73" spans="36:36" x14ac:dyDescent="0.25">
      <c r="AJ73" s="19"/>
    </row>
    <row r="74" spans="36:36" x14ac:dyDescent="0.25">
      <c r="AJ74" s="19"/>
    </row>
    <row r="75" spans="36:36" x14ac:dyDescent="0.25">
      <c r="AJ75" s="19"/>
    </row>
    <row r="76" spans="36:36" x14ac:dyDescent="0.25">
      <c r="AJ76" s="19"/>
    </row>
    <row r="77" spans="36:36" x14ac:dyDescent="0.25">
      <c r="AJ77" s="19"/>
    </row>
    <row r="78" spans="36:36" x14ac:dyDescent="0.25">
      <c r="AJ78" s="19"/>
    </row>
    <row r="79" spans="36:36" x14ac:dyDescent="0.25">
      <c r="AJ79" s="19"/>
    </row>
    <row r="80" spans="36:36" x14ac:dyDescent="0.25">
      <c r="AJ80" s="19"/>
    </row>
    <row r="81" spans="36:36" x14ac:dyDescent="0.25">
      <c r="AJ81" s="19"/>
    </row>
    <row r="82" spans="36:36" x14ac:dyDescent="0.25">
      <c r="AJ82" s="19"/>
    </row>
    <row r="83" spans="36:36" x14ac:dyDescent="0.25">
      <c r="AJ83" s="19"/>
    </row>
    <row r="84" spans="36:36" x14ac:dyDescent="0.25">
      <c r="AJ84" s="19"/>
    </row>
    <row r="85" spans="36:36" x14ac:dyDescent="0.25">
      <c r="AJ85" s="19"/>
    </row>
    <row r="86" spans="36:36" x14ac:dyDescent="0.25">
      <c r="AJ86" s="19"/>
    </row>
    <row r="87" spans="36:36" x14ac:dyDescent="0.25">
      <c r="AJ87" s="19"/>
    </row>
    <row r="88" spans="36:36" x14ac:dyDescent="0.25">
      <c r="AJ88" s="19"/>
    </row>
    <row r="89" spans="36:36" x14ac:dyDescent="0.25">
      <c r="AJ89" s="19"/>
    </row>
    <row r="90" spans="36:36" x14ac:dyDescent="0.25">
      <c r="AJ90" s="19"/>
    </row>
    <row r="91" spans="36:36" x14ac:dyDescent="0.25">
      <c r="AJ91" s="19"/>
    </row>
    <row r="93" spans="36:36" x14ac:dyDescent="0.25">
      <c r="AJ93" s="19"/>
    </row>
    <row r="95" spans="36:36" x14ac:dyDescent="0.25">
      <c r="AJ95" s="19"/>
    </row>
    <row r="97" spans="36:36" x14ac:dyDescent="0.25">
      <c r="AJ97" s="19"/>
    </row>
    <row r="99" spans="36:36" x14ac:dyDescent="0.25">
      <c r="AJ99" s="19"/>
    </row>
    <row r="101" spans="36:36" x14ac:dyDescent="0.25">
      <c r="AJ101" s="19"/>
    </row>
    <row r="103" spans="36:36" x14ac:dyDescent="0.25">
      <c r="AJ103" s="19"/>
    </row>
    <row r="105" spans="36:36" x14ac:dyDescent="0.25">
      <c r="AJ105" s="19"/>
    </row>
    <row r="106" spans="36:36" x14ac:dyDescent="0.25">
      <c r="AJ106" s="5">
        <v>76</v>
      </c>
    </row>
    <row r="107" spans="36:36" x14ac:dyDescent="0.25">
      <c r="AJ107" s="19">
        <v>77</v>
      </c>
    </row>
    <row r="108" spans="36:36" x14ac:dyDescent="0.25">
      <c r="AJ108" s="5">
        <v>78</v>
      </c>
    </row>
  </sheetData>
  <sheetProtection algorithmName="SHA-512" hashValue="B9RhZJE5VnXsqLC7EblLwxOyjO1fdK4VkfJ4iL248uF/g0surXX2bwyR6dACEK+9gF1tJzaAXy67L/bF53LlSA==" saltValue="yBimAIYj0aZQAnFsyH/KyQ==" spinCount="100000" sheet="1" objects="1" scenarios="1" insertRows="0"/>
  <mergeCells count="14">
    <mergeCell ref="X6:AC6"/>
    <mergeCell ref="C3:E3"/>
    <mergeCell ref="C4:H4"/>
    <mergeCell ref="C5:E5"/>
    <mergeCell ref="I6:L6"/>
    <mergeCell ref="M6:W6"/>
    <mergeCell ref="Z7:AA7"/>
    <mergeCell ref="C9:AC9"/>
    <mergeCell ref="C15:AC15"/>
    <mergeCell ref="G28:H28"/>
    <mergeCell ref="G41:H41"/>
    <mergeCell ref="C23:D23"/>
    <mergeCell ref="I26:AH26"/>
    <mergeCell ref="I27:AG27"/>
  </mergeCells>
  <pageMargins left="0.7" right="0.7" top="0.75" bottom="0.75" header="0.3" footer="0.3"/>
  <pageSetup paperSize="9" orientation="portrait" r:id="rId1"/>
  <ignoredErrors>
    <ignoredError sqref="J39:O39 I52 J52:AG52" formulaRange="1"/>
    <ignoredError sqref="I2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>
          <x14:formula1>
            <xm:f>'Valores-Padrão'!$C$3:$C$7</xm:f>
          </x14:formula1>
          <xm:sqref>F10:F14</xm:sqref>
        </x14:dataValidation>
        <x14:dataValidation type="list" allowBlank="1" showInputMessage="1" showErrorMessage="1">
          <x14:formula1>
            <xm:f>'Valores-Padrão'!$F$4</xm:f>
          </x14:formula1>
          <xm:sqref>H10:H14</xm:sqref>
        </x14:dataValidation>
        <x14:dataValidation type="list" allowBlank="1" showInputMessage="1" showErrorMessage="1">
          <x14:formula1>
            <xm:f>'Fatores de conversão'!$L$2:$L$3</xm:f>
          </x14:formula1>
          <xm:sqref>E10:E14 E16:E20</xm:sqref>
        </x14:dataValidation>
        <x14:dataValidation type="list" allowBlank="1" showInputMessage="1" showErrorMessage="1">
          <x14:formula1>
            <xm:f>'Valores-Padrão'!$E$3:$E$7</xm:f>
          </x14:formula1>
          <xm:sqref>Z10:Z14</xm:sqref>
        </x14:dataValidation>
        <x14:dataValidation type="list" allowBlank="1" showInputMessage="1" showErrorMessage="1">
          <x14:formula1>
            <xm:f>'Fatores de conversão'!$E$22:$E$28</xm:f>
          </x14:formula1>
          <xm:sqref>J10:J14 J16:J20</xm:sqref>
        </x14:dataValidation>
        <x14:dataValidation type="list" allowBlank="1" showInputMessage="1" showErrorMessage="1">
          <x14:formula1>
            <xm:f>'Fatores de conversão'!$D$3:$D$4</xm:f>
          </x14:formula1>
          <xm:sqref>P10:P14 P16:P20</xm:sqref>
        </x14:dataValidation>
        <x14:dataValidation type="list" allowBlank="1" showInputMessage="1" showErrorMessage="1">
          <x14:formula1>
            <xm:f>'Fatores de conversão'!$C$12:$C$17</xm:f>
          </x14:formula1>
          <xm:sqref>R10:R14 R16:R20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/>
  <dimension ref="B1:BE108"/>
  <sheetViews>
    <sheetView showGridLines="0" zoomScale="80" zoomScaleNormal="80" workbookViewId="0"/>
  </sheetViews>
  <sheetFormatPr defaultColWidth="9.140625" defaultRowHeight="15" x14ac:dyDescent="0.25"/>
  <cols>
    <col min="1" max="2" width="9.140625" style="5"/>
    <col min="3" max="3" width="11.5703125" style="4" customWidth="1"/>
    <col min="4" max="4" width="37.7109375" style="5" bestFit="1" customWidth="1"/>
    <col min="5" max="5" width="21.7109375" style="5" customWidth="1"/>
    <col min="6" max="6" width="68" style="5" customWidth="1"/>
    <col min="7" max="8" width="18.140625" style="5" customWidth="1"/>
    <col min="9" max="10" width="16" style="5" customWidth="1"/>
    <col min="11" max="11" width="15.7109375" style="5" bestFit="1" customWidth="1"/>
    <col min="12" max="12" width="16" style="5" customWidth="1"/>
    <col min="13" max="13" width="24" style="5" customWidth="1"/>
    <col min="14" max="14" width="21.140625" style="5" customWidth="1"/>
    <col min="15" max="16" width="13.85546875" style="5" customWidth="1"/>
    <col min="17" max="18" width="15.5703125" style="5" customWidth="1"/>
    <col min="19" max="19" width="16.140625" style="5" customWidth="1"/>
    <col min="20" max="22" width="18.5703125" style="5" customWidth="1"/>
    <col min="23" max="23" width="18" style="5" customWidth="1"/>
    <col min="24" max="25" width="18.5703125" style="5" customWidth="1"/>
    <col min="26" max="27" width="18.28515625" style="5" customWidth="1"/>
    <col min="28" max="28" width="15.7109375" style="5" bestFit="1" customWidth="1"/>
    <col min="29" max="30" width="15.7109375" bestFit="1" customWidth="1"/>
    <col min="31" max="36" width="15.7109375" style="5" bestFit="1" customWidth="1"/>
    <col min="37" max="43" width="15.7109375" style="5" customWidth="1"/>
    <col min="44" max="44" width="18" style="5" bestFit="1" customWidth="1"/>
    <col min="45" max="45" width="12.85546875" style="5" customWidth="1"/>
    <col min="46" max="46" width="9.140625" style="5"/>
    <col min="47" max="47" width="11.85546875" style="5" customWidth="1"/>
    <col min="48" max="50" width="9.140625" style="5"/>
    <col min="51" max="51" width="18.5703125" style="5" customWidth="1"/>
    <col min="52" max="52" width="25.7109375" style="5" customWidth="1"/>
    <col min="53" max="56" width="18.5703125" style="5" customWidth="1"/>
    <col min="57" max="60" width="11.28515625" style="5" customWidth="1"/>
    <col min="61" max="16384" width="9.140625" style="5"/>
  </cols>
  <sheetData>
    <row r="1" spans="2:57" ht="15.75" thickBot="1" x14ac:dyDescent="0.3">
      <c r="F1" s="184"/>
    </row>
    <row r="2" spans="2:57" x14ac:dyDescent="0.25">
      <c r="B2" s="89"/>
      <c r="C2" s="90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122"/>
      <c r="AD2" s="122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4"/>
    </row>
    <row r="3" spans="2:57" ht="21" x14ac:dyDescent="0.25">
      <c r="B3" s="77"/>
      <c r="C3" s="619" t="s">
        <v>65</v>
      </c>
      <c r="D3" s="619"/>
      <c r="E3" s="619"/>
      <c r="F3" s="186"/>
      <c r="G3" s="186"/>
      <c r="H3" s="186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76"/>
    </row>
    <row r="4" spans="2:57" ht="50.25" customHeight="1" x14ac:dyDescent="0.25">
      <c r="B4" s="77"/>
      <c r="C4" s="620" t="s">
        <v>92</v>
      </c>
      <c r="D4" s="620"/>
      <c r="E4" s="620"/>
      <c r="F4" s="620"/>
      <c r="G4" s="620"/>
      <c r="H4" s="62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123"/>
      <c r="AD4" s="123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76"/>
    </row>
    <row r="5" spans="2:57" ht="38.25" customHeight="1" x14ac:dyDescent="0.25">
      <c r="B5" s="77"/>
      <c r="C5" s="621" t="s">
        <v>67</v>
      </c>
      <c r="D5" s="621"/>
      <c r="E5" s="621"/>
      <c r="F5" s="187"/>
      <c r="G5" s="187"/>
      <c r="H5" s="187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76"/>
    </row>
    <row r="6" spans="2:57" s="8" customFormat="1" x14ac:dyDescent="0.25">
      <c r="B6" s="91"/>
      <c r="C6" s="85"/>
      <c r="D6" s="86"/>
      <c r="E6" s="86"/>
      <c r="F6" s="86"/>
      <c r="G6" s="86"/>
      <c r="H6" s="86"/>
      <c r="I6" s="618" t="s">
        <v>25</v>
      </c>
      <c r="J6" s="618"/>
      <c r="K6" s="618"/>
      <c r="L6" s="618"/>
      <c r="M6" s="622" t="s">
        <v>28</v>
      </c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2" t="s">
        <v>0</v>
      </c>
      <c r="Y6" s="623"/>
      <c r="Z6" s="623"/>
      <c r="AA6" s="623"/>
      <c r="AB6" s="623"/>
      <c r="AC6" s="626"/>
      <c r="AD6" s="124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92"/>
      <c r="AX6" s="86"/>
      <c r="AY6" s="86"/>
      <c r="AZ6" s="86"/>
      <c r="BA6" s="86"/>
      <c r="BB6" s="86"/>
      <c r="BC6" s="86"/>
      <c r="BD6" s="86"/>
      <c r="BE6" s="86"/>
    </row>
    <row r="7" spans="2:57" s="19" customFormat="1" ht="51.75" customHeight="1" thickBot="1" x14ac:dyDescent="0.3">
      <c r="B7" s="93"/>
      <c r="C7" s="41"/>
      <c r="D7" s="87"/>
      <c r="E7" s="87"/>
      <c r="F7" s="87"/>
      <c r="G7" s="45" t="s">
        <v>176</v>
      </c>
      <c r="H7" s="20" t="s">
        <v>27</v>
      </c>
      <c r="I7" s="45" t="s">
        <v>3</v>
      </c>
      <c r="J7" s="45" t="s">
        <v>260</v>
      </c>
      <c r="K7" s="258" t="s">
        <v>3</v>
      </c>
      <c r="L7" s="45" t="s">
        <v>339</v>
      </c>
      <c r="M7" s="193" t="s">
        <v>233</v>
      </c>
      <c r="N7" s="257" t="s">
        <v>234</v>
      </c>
      <c r="O7" s="258" t="s">
        <v>4</v>
      </c>
      <c r="P7" s="45" t="s">
        <v>331</v>
      </c>
      <c r="Q7" s="258" t="s">
        <v>5</v>
      </c>
      <c r="R7" s="45" t="s">
        <v>332</v>
      </c>
      <c r="S7" s="258" t="s">
        <v>6</v>
      </c>
      <c r="T7" s="45" t="s">
        <v>236</v>
      </c>
      <c r="U7" s="183" t="s">
        <v>235</v>
      </c>
      <c r="V7" s="183" t="s">
        <v>238</v>
      </c>
      <c r="W7" s="258" t="s">
        <v>237</v>
      </c>
      <c r="X7" s="20" t="s">
        <v>2</v>
      </c>
      <c r="Y7" s="305" t="s">
        <v>296</v>
      </c>
      <c r="Z7" s="624" t="s">
        <v>295</v>
      </c>
      <c r="AA7" s="625"/>
      <c r="AB7" s="268" t="s">
        <v>87</v>
      </c>
      <c r="AC7" s="268" t="s">
        <v>1</v>
      </c>
      <c r="AD7" s="87"/>
      <c r="AE7" s="87"/>
      <c r="AF7" s="87"/>
      <c r="AG7" s="87"/>
      <c r="AH7" s="87"/>
      <c r="AI7" s="87"/>
      <c r="AJ7" s="87"/>
      <c r="AK7" s="233"/>
      <c r="AL7" s="233"/>
      <c r="AM7" s="233"/>
      <c r="AN7" s="233"/>
      <c r="AO7" s="233"/>
      <c r="AP7" s="233"/>
      <c r="AQ7" s="233"/>
      <c r="AR7" s="87"/>
      <c r="AS7" s="94"/>
      <c r="AX7" s="87"/>
      <c r="AY7" s="87"/>
      <c r="AZ7" s="87"/>
      <c r="BA7" s="87"/>
      <c r="BB7" s="87"/>
      <c r="BC7" s="87"/>
      <c r="BD7" s="87"/>
      <c r="BE7" s="87"/>
    </row>
    <row r="8" spans="2:57" s="19" customFormat="1" ht="63" customHeight="1" x14ac:dyDescent="0.25">
      <c r="B8" s="93"/>
      <c r="C8" s="46" t="s">
        <v>21</v>
      </c>
      <c r="D8" s="21" t="s">
        <v>22</v>
      </c>
      <c r="E8" s="191" t="s">
        <v>232</v>
      </c>
      <c r="F8" s="21" t="s">
        <v>71</v>
      </c>
      <c r="G8" s="192" t="s">
        <v>69</v>
      </c>
      <c r="H8" s="21" t="s">
        <v>26</v>
      </c>
      <c r="I8" s="192" t="s">
        <v>7</v>
      </c>
      <c r="J8" s="192" t="s">
        <v>330</v>
      </c>
      <c r="K8" s="259" t="s">
        <v>8</v>
      </c>
      <c r="L8" s="192" t="s">
        <v>9</v>
      </c>
      <c r="M8" s="192" t="s">
        <v>10</v>
      </c>
      <c r="N8" s="259" t="s">
        <v>9</v>
      </c>
      <c r="O8" s="259" t="s">
        <v>11</v>
      </c>
      <c r="P8" s="192"/>
      <c r="Q8" s="259" t="s">
        <v>8</v>
      </c>
      <c r="R8" s="192" t="s">
        <v>333</v>
      </c>
      <c r="S8" s="259" t="s">
        <v>12</v>
      </c>
      <c r="T8" s="192" t="s">
        <v>9</v>
      </c>
      <c r="U8" s="192" t="s">
        <v>9</v>
      </c>
      <c r="V8" s="192" t="s">
        <v>212</v>
      </c>
      <c r="W8" s="259" t="s">
        <v>239</v>
      </c>
      <c r="X8" s="21" t="s">
        <v>212</v>
      </c>
      <c r="Y8" s="306" t="s">
        <v>212</v>
      </c>
      <c r="Z8" s="21" t="s">
        <v>252</v>
      </c>
      <c r="AA8" s="259" t="s">
        <v>212</v>
      </c>
      <c r="AB8" s="259" t="s">
        <v>212</v>
      </c>
      <c r="AC8" s="267" t="s">
        <v>26</v>
      </c>
      <c r="AD8" s="87"/>
      <c r="AE8" s="87"/>
      <c r="AF8" s="87"/>
      <c r="AG8" s="87"/>
      <c r="AH8" s="87"/>
      <c r="AI8" s="87"/>
      <c r="AJ8" s="87"/>
      <c r="AK8" s="233"/>
      <c r="AL8" s="233"/>
      <c r="AM8" s="233"/>
      <c r="AN8" s="233"/>
      <c r="AO8" s="233"/>
      <c r="AP8" s="233"/>
      <c r="AQ8" s="233"/>
      <c r="AR8" s="87"/>
      <c r="AS8" s="94"/>
      <c r="AX8" s="87"/>
      <c r="AY8" s="87"/>
      <c r="AZ8" s="212"/>
      <c r="BA8" s="87"/>
      <c r="BB8" s="87"/>
      <c r="BC8" s="87"/>
      <c r="BD8" s="87"/>
      <c r="BE8" s="87"/>
    </row>
    <row r="9" spans="2:57" s="19" customFormat="1" ht="36.75" customHeight="1" x14ac:dyDescent="0.25">
      <c r="B9" s="93"/>
      <c r="C9" s="606" t="s">
        <v>84</v>
      </c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7"/>
      <c r="AA9" s="607"/>
      <c r="AB9" s="607"/>
      <c r="AC9" s="608"/>
      <c r="AD9" s="87"/>
      <c r="AE9" s="87"/>
      <c r="AF9" s="87"/>
      <c r="AG9" s="87"/>
      <c r="AH9" s="87"/>
      <c r="AI9" s="87"/>
      <c r="AJ9" s="87"/>
      <c r="AK9" s="233"/>
      <c r="AL9" s="233"/>
      <c r="AM9" s="233"/>
      <c r="AN9" s="233"/>
      <c r="AO9" s="233"/>
      <c r="AP9" s="233"/>
      <c r="AQ9" s="233"/>
      <c r="AR9" s="87"/>
      <c r="AS9" s="94"/>
      <c r="AX9" s="87"/>
      <c r="AY9" s="225"/>
      <c r="AZ9" s="212"/>
      <c r="BA9" s="87"/>
      <c r="BB9" s="87"/>
      <c r="BC9" s="87"/>
      <c r="BD9" s="87"/>
      <c r="BE9" s="87"/>
    </row>
    <row r="10" spans="2:57" ht="30" customHeight="1" x14ac:dyDescent="0.25">
      <c r="B10" s="77"/>
      <c r="C10" s="47">
        <v>1</v>
      </c>
      <c r="D10" s="402"/>
      <c r="E10" s="336"/>
      <c r="F10" s="356"/>
      <c r="G10" s="338"/>
      <c r="H10" s="427"/>
      <c r="I10" s="357"/>
      <c r="J10" s="387"/>
      <c r="K10" s="300">
        <f>J10*I10</f>
        <v>0</v>
      </c>
      <c r="L10" s="339"/>
      <c r="M10" s="357"/>
      <c r="N10" s="236">
        <f>IF(M10="",0,M10*L10)</f>
        <v>0</v>
      </c>
      <c r="O10" s="237">
        <f>IF(I10=0,0,M10/I10)</f>
        <v>0</v>
      </c>
      <c r="P10" s="389"/>
      <c r="Q10" s="256">
        <f>P10*M10</f>
        <v>0</v>
      </c>
      <c r="R10" s="387"/>
      <c r="S10" s="256">
        <f>R10*M10</f>
        <v>0</v>
      </c>
      <c r="T10" s="334"/>
      <c r="U10" s="334"/>
      <c r="V10" s="334"/>
      <c r="W10" s="276">
        <f>IF(V10="",0,H10+1)</f>
        <v>0</v>
      </c>
      <c r="X10" s="341"/>
      <c r="Y10" s="334"/>
      <c r="Z10" s="341"/>
      <c r="AA10" s="240">
        <f>IF(G10=0,0,Z10*G10)</f>
        <v>0</v>
      </c>
      <c r="AB10" s="240">
        <f>IF(X10=0,0,IF(X10&lt;(Z10*G10),X10+Y10,((Z10*G10)+((Y10/X10)*AA10))))</f>
        <v>0</v>
      </c>
      <c r="AC10" s="241">
        <f>IF(N10=0,0,AB10/N10)</f>
        <v>0</v>
      </c>
      <c r="AD10" s="123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76"/>
      <c r="AX10" s="40"/>
      <c r="AY10" s="40"/>
      <c r="AZ10" s="212"/>
      <c r="BA10" s="87"/>
      <c r="BB10" s="87"/>
      <c r="BC10" s="87"/>
      <c r="BD10" s="40"/>
      <c r="BE10" s="40"/>
    </row>
    <row r="11" spans="2:57" ht="30" customHeight="1" x14ac:dyDescent="0.25">
      <c r="B11" s="77"/>
      <c r="C11" s="47">
        <v>2</v>
      </c>
      <c r="D11" s="402"/>
      <c r="E11" s="336"/>
      <c r="F11" s="356"/>
      <c r="G11" s="338"/>
      <c r="H11" s="427"/>
      <c r="I11" s="357"/>
      <c r="J11" s="387"/>
      <c r="K11" s="300">
        <f t="shared" ref="K11:K14" si="0">J11*I11</f>
        <v>0</v>
      </c>
      <c r="L11" s="339"/>
      <c r="M11" s="357"/>
      <c r="N11" s="236">
        <f t="shared" ref="N11:N14" si="1">IF(M11="",0,M11*L11)</f>
        <v>0</v>
      </c>
      <c r="O11" s="237">
        <f t="shared" ref="O11:O14" si="2">IF(I11=0,0,M11/I11)</f>
        <v>0</v>
      </c>
      <c r="P11" s="389"/>
      <c r="Q11" s="256">
        <f t="shared" ref="Q11:Q14" si="3">P11*M11</f>
        <v>0</v>
      </c>
      <c r="R11" s="387"/>
      <c r="S11" s="256">
        <f t="shared" ref="S11:S14" si="4">R11*M11</f>
        <v>0</v>
      </c>
      <c r="T11" s="334"/>
      <c r="U11" s="334"/>
      <c r="V11" s="334"/>
      <c r="W11" s="276">
        <f t="shared" ref="W11:W14" si="5">IF(V11="",0,H11+1)</f>
        <v>0</v>
      </c>
      <c r="X11" s="341"/>
      <c r="Y11" s="334"/>
      <c r="Z11" s="341"/>
      <c r="AA11" s="240">
        <f t="shared" ref="AA11:AA14" si="6">IF(G11=0,0,Z11*G11)</f>
        <v>0</v>
      </c>
      <c r="AB11" s="240">
        <f t="shared" ref="AB11:AB14" si="7">IF(X11=0,0,IF(X11&lt;(Z11*G11),X11+Y11,((Z11*G11)+((Y11/X11)*AA11))))</f>
        <v>0</v>
      </c>
      <c r="AC11" s="241">
        <f>IF(N11=0,0,AB11/N11)</f>
        <v>0</v>
      </c>
      <c r="AD11" s="123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76"/>
      <c r="AX11" s="40"/>
      <c r="AY11" s="40"/>
      <c r="AZ11" s="212"/>
      <c r="BA11" s="87"/>
      <c r="BB11" s="87"/>
      <c r="BC11" s="87"/>
      <c r="BD11" s="40"/>
      <c r="BE11" s="40"/>
    </row>
    <row r="12" spans="2:57" ht="30" customHeight="1" x14ac:dyDescent="0.25">
      <c r="B12" s="77"/>
      <c r="C12" s="47">
        <v>3</v>
      </c>
      <c r="D12" s="402"/>
      <c r="E12" s="336"/>
      <c r="F12" s="356"/>
      <c r="G12" s="338"/>
      <c r="H12" s="427"/>
      <c r="I12" s="357"/>
      <c r="J12" s="387"/>
      <c r="K12" s="300">
        <f t="shared" si="0"/>
        <v>0</v>
      </c>
      <c r="L12" s="339"/>
      <c r="M12" s="357"/>
      <c r="N12" s="236">
        <f t="shared" si="1"/>
        <v>0</v>
      </c>
      <c r="O12" s="237">
        <f t="shared" si="2"/>
        <v>0</v>
      </c>
      <c r="P12" s="389"/>
      <c r="Q12" s="256">
        <f t="shared" si="3"/>
        <v>0</v>
      </c>
      <c r="R12" s="387"/>
      <c r="S12" s="256">
        <f t="shared" si="4"/>
        <v>0</v>
      </c>
      <c r="T12" s="334"/>
      <c r="U12" s="334"/>
      <c r="V12" s="334"/>
      <c r="W12" s="276">
        <f t="shared" si="5"/>
        <v>0</v>
      </c>
      <c r="X12" s="341"/>
      <c r="Y12" s="334"/>
      <c r="Z12" s="341"/>
      <c r="AA12" s="240">
        <f t="shared" si="6"/>
        <v>0</v>
      </c>
      <c r="AB12" s="240">
        <f t="shared" si="7"/>
        <v>0</v>
      </c>
      <c r="AC12" s="241">
        <f>IF(N12=0,0,AB12/N12)</f>
        <v>0</v>
      </c>
      <c r="AD12" s="123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76"/>
      <c r="AX12" s="40"/>
      <c r="AY12" s="40"/>
      <c r="AZ12" s="212"/>
      <c r="BA12" s="87"/>
      <c r="BB12" s="87"/>
      <c r="BC12" s="87"/>
      <c r="BD12" s="40"/>
      <c r="BE12" s="40"/>
    </row>
    <row r="13" spans="2:57" ht="30" customHeight="1" x14ac:dyDescent="0.25">
      <c r="B13" s="77"/>
      <c r="C13" s="47">
        <v>4</v>
      </c>
      <c r="D13" s="402"/>
      <c r="E13" s="336"/>
      <c r="F13" s="356"/>
      <c r="G13" s="338"/>
      <c r="H13" s="427"/>
      <c r="I13" s="357"/>
      <c r="J13" s="387"/>
      <c r="K13" s="300">
        <f t="shared" si="0"/>
        <v>0</v>
      </c>
      <c r="L13" s="339"/>
      <c r="M13" s="357"/>
      <c r="N13" s="236">
        <f t="shared" si="1"/>
        <v>0</v>
      </c>
      <c r="O13" s="237">
        <f t="shared" si="2"/>
        <v>0</v>
      </c>
      <c r="P13" s="389"/>
      <c r="Q13" s="256">
        <f t="shared" si="3"/>
        <v>0</v>
      </c>
      <c r="R13" s="387"/>
      <c r="S13" s="256">
        <f t="shared" si="4"/>
        <v>0</v>
      </c>
      <c r="T13" s="334"/>
      <c r="U13" s="334"/>
      <c r="V13" s="334"/>
      <c r="W13" s="276">
        <f t="shared" si="5"/>
        <v>0</v>
      </c>
      <c r="X13" s="341"/>
      <c r="Y13" s="334"/>
      <c r="Z13" s="341"/>
      <c r="AA13" s="240">
        <f t="shared" si="6"/>
        <v>0</v>
      </c>
      <c r="AB13" s="240">
        <f t="shared" si="7"/>
        <v>0</v>
      </c>
      <c r="AC13" s="241">
        <f>IF(N13=0,0,AB13/N13)</f>
        <v>0</v>
      </c>
      <c r="AD13" s="123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76"/>
      <c r="AX13" s="40"/>
      <c r="AY13" s="40"/>
      <c r="AZ13" s="213"/>
      <c r="BA13" s="87"/>
      <c r="BB13" s="87"/>
      <c r="BC13" s="87"/>
      <c r="BD13" s="40"/>
      <c r="BE13" s="40"/>
    </row>
    <row r="14" spans="2:57" ht="30" customHeight="1" x14ac:dyDescent="0.25">
      <c r="B14" s="77"/>
      <c r="C14" s="47">
        <v>5</v>
      </c>
      <c r="D14" s="402"/>
      <c r="E14" s="336"/>
      <c r="F14" s="356"/>
      <c r="G14" s="338"/>
      <c r="H14" s="427"/>
      <c r="I14" s="357"/>
      <c r="J14" s="387"/>
      <c r="K14" s="300">
        <f t="shared" si="0"/>
        <v>0</v>
      </c>
      <c r="L14" s="339"/>
      <c r="M14" s="357"/>
      <c r="N14" s="236">
        <f t="shared" si="1"/>
        <v>0</v>
      </c>
      <c r="O14" s="237">
        <f t="shared" si="2"/>
        <v>0</v>
      </c>
      <c r="P14" s="389"/>
      <c r="Q14" s="256">
        <f t="shared" si="3"/>
        <v>0</v>
      </c>
      <c r="R14" s="387"/>
      <c r="S14" s="256">
        <f t="shared" si="4"/>
        <v>0</v>
      </c>
      <c r="T14" s="334"/>
      <c r="U14" s="334"/>
      <c r="V14" s="334"/>
      <c r="W14" s="276">
        <f t="shared" si="5"/>
        <v>0</v>
      </c>
      <c r="X14" s="341"/>
      <c r="Y14" s="334"/>
      <c r="Z14" s="341"/>
      <c r="AA14" s="240">
        <f t="shared" si="6"/>
        <v>0</v>
      </c>
      <c r="AB14" s="240">
        <f t="shared" si="7"/>
        <v>0</v>
      </c>
      <c r="AC14" s="241">
        <f>IF(N14=0,0,AB14/N14)</f>
        <v>0</v>
      </c>
      <c r="AD14" s="123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76"/>
      <c r="AX14" s="40"/>
      <c r="AY14" s="40"/>
      <c r="AZ14" s="213"/>
      <c r="BA14" s="87"/>
      <c r="BB14" s="87"/>
      <c r="BC14" s="87"/>
      <c r="BD14" s="40"/>
      <c r="BE14" s="40"/>
    </row>
    <row r="15" spans="2:57" ht="30" customHeight="1" x14ac:dyDescent="0.25">
      <c r="B15" s="77"/>
      <c r="C15" s="606" t="s">
        <v>85</v>
      </c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7"/>
      <c r="T15" s="607"/>
      <c r="U15" s="607"/>
      <c r="V15" s="607"/>
      <c r="W15" s="607"/>
      <c r="X15" s="607"/>
      <c r="Y15" s="607"/>
      <c r="Z15" s="607"/>
      <c r="AA15" s="607"/>
      <c r="AB15" s="607"/>
      <c r="AC15" s="608"/>
      <c r="AD15" s="123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76"/>
      <c r="AX15" s="40"/>
      <c r="AY15" s="40"/>
      <c r="AZ15" s="213"/>
      <c r="BA15" s="87"/>
      <c r="BB15" s="87"/>
      <c r="BC15" s="87"/>
      <c r="BD15" s="40"/>
      <c r="BE15" s="40"/>
    </row>
    <row r="16" spans="2:57" ht="30" customHeight="1" x14ac:dyDescent="0.25">
      <c r="B16" s="77"/>
      <c r="C16" s="47">
        <v>6</v>
      </c>
      <c r="D16" s="402"/>
      <c r="E16" s="336"/>
      <c r="F16" s="356"/>
      <c r="G16" s="338"/>
      <c r="H16" s="427"/>
      <c r="I16" s="357"/>
      <c r="J16" s="387"/>
      <c r="K16" s="300">
        <f t="shared" ref="K16:K20" si="8">J16*I16</f>
        <v>0</v>
      </c>
      <c r="L16" s="339"/>
      <c r="M16" s="357"/>
      <c r="N16" s="236">
        <f>IF(M16="",0,M16*L16)</f>
        <v>0</v>
      </c>
      <c r="O16" s="237">
        <f>IF(I16=0,0,M16/I16)</f>
        <v>0</v>
      </c>
      <c r="P16" s="389"/>
      <c r="Q16" s="256">
        <f t="shared" ref="Q16:Q20" si="9">P16*M16</f>
        <v>0</v>
      </c>
      <c r="R16" s="387"/>
      <c r="S16" s="256">
        <f t="shared" ref="S16:S20" si="10">R16*M16</f>
        <v>0</v>
      </c>
      <c r="T16" s="334"/>
      <c r="U16" s="334"/>
      <c r="V16" s="334"/>
      <c r="W16" s="276">
        <f>IF(V16="",0,H16+1)</f>
        <v>0</v>
      </c>
      <c r="X16" s="341"/>
      <c r="Y16" s="343"/>
      <c r="Z16" s="264"/>
      <c r="AA16" s="265"/>
      <c r="AB16" s="240">
        <f>IF(X16=0,0,X16+Y16)</f>
        <v>0</v>
      </c>
      <c r="AC16" s="241">
        <f t="shared" ref="AC16:AC21" si="11">IF(N16=0,0,AB16/N16)</f>
        <v>0</v>
      </c>
      <c r="AD16" s="123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76"/>
      <c r="AX16" s="40"/>
      <c r="AY16" s="40"/>
      <c r="AZ16" s="213"/>
      <c r="BA16" s="87"/>
      <c r="BB16" s="87"/>
      <c r="BC16" s="87"/>
      <c r="BD16" s="40"/>
      <c r="BE16" s="40"/>
    </row>
    <row r="17" spans="2:57" ht="30" customHeight="1" x14ac:dyDescent="0.25">
      <c r="B17" s="77"/>
      <c r="C17" s="47">
        <v>7</v>
      </c>
      <c r="D17" s="402"/>
      <c r="E17" s="336"/>
      <c r="F17" s="356"/>
      <c r="G17" s="338"/>
      <c r="H17" s="427"/>
      <c r="I17" s="357"/>
      <c r="J17" s="387"/>
      <c r="K17" s="300">
        <f t="shared" si="8"/>
        <v>0</v>
      </c>
      <c r="L17" s="339"/>
      <c r="M17" s="357"/>
      <c r="N17" s="236">
        <f t="shared" ref="N17:N19" si="12">IF(M17="",0,M17*L17)</f>
        <v>0</v>
      </c>
      <c r="O17" s="237">
        <f t="shared" ref="O17:O19" si="13">IF(I17=0,0,M17/I17)</f>
        <v>0</v>
      </c>
      <c r="P17" s="389"/>
      <c r="Q17" s="256">
        <f t="shared" si="9"/>
        <v>0</v>
      </c>
      <c r="R17" s="387"/>
      <c r="S17" s="256">
        <f t="shared" si="10"/>
        <v>0</v>
      </c>
      <c r="T17" s="334"/>
      <c r="U17" s="334"/>
      <c r="V17" s="334"/>
      <c r="W17" s="276">
        <f t="shared" ref="W17:W19" si="14">IF(V17="",0,H17+1)</f>
        <v>0</v>
      </c>
      <c r="X17" s="341"/>
      <c r="Y17" s="343"/>
      <c r="Z17" s="262"/>
      <c r="AA17" s="263"/>
      <c r="AB17" s="240">
        <f>IF(X17=0,0,X17+Y17)</f>
        <v>0</v>
      </c>
      <c r="AC17" s="241">
        <f t="shared" si="11"/>
        <v>0</v>
      </c>
      <c r="AD17" s="123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76"/>
      <c r="AX17" s="40"/>
      <c r="AY17" s="40"/>
      <c r="AZ17" s="213"/>
      <c r="BA17" s="87"/>
      <c r="BB17" s="87"/>
      <c r="BC17" s="87"/>
      <c r="BD17" s="40"/>
      <c r="BE17" s="40"/>
    </row>
    <row r="18" spans="2:57" ht="30" customHeight="1" x14ac:dyDescent="0.25">
      <c r="B18" s="77"/>
      <c r="C18" s="47">
        <v>8</v>
      </c>
      <c r="D18" s="402"/>
      <c r="E18" s="336"/>
      <c r="F18" s="356"/>
      <c r="G18" s="338"/>
      <c r="H18" s="427"/>
      <c r="I18" s="357"/>
      <c r="J18" s="387"/>
      <c r="K18" s="300">
        <f t="shared" si="8"/>
        <v>0</v>
      </c>
      <c r="L18" s="339"/>
      <c r="M18" s="357"/>
      <c r="N18" s="236">
        <f t="shared" si="12"/>
        <v>0</v>
      </c>
      <c r="O18" s="237">
        <f t="shared" si="13"/>
        <v>0</v>
      </c>
      <c r="P18" s="389"/>
      <c r="Q18" s="256">
        <f t="shared" si="9"/>
        <v>0</v>
      </c>
      <c r="R18" s="387"/>
      <c r="S18" s="256">
        <f t="shared" si="10"/>
        <v>0</v>
      </c>
      <c r="T18" s="334"/>
      <c r="U18" s="334"/>
      <c r="V18" s="334"/>
      <c r="W18" s="276">
        <f t="shared" si="14"/>
        <v>0</v>
      </c>
      <c r="X18" s="341"/>
      <c r="Y18" s="343"/>
      <c r="Z18" s="262"/>
      <c r="AA18" s="263"/>
      <c r="AB18" s="240">
        <f t="shared" ref="AB18:AB20" si="15">IF(X18=0,0,X18+Y18)</f>
        <v>0</v>
      </c>
      <c r="AC18" s="241">
        <f t="shared" si="11"/>
        <v>0</v>
      </c>
      <c r="AD18" s="123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76"/>
      <c r="AX18" s="40"/>
      <c r="AY18" s="40"/>
      <c r="AZ18" s="213"/>
      <c r="BA18" s="87"/>
      <c r="BB18" s="87"/>
      <c r="BC18" s="87"/>
      <c r="BD18" s="40"/>
      <c r="BE18" s="40"/>
    </row>
    <row r="19" spans="2:57" ht="30" customHeight="1" x14ac:dyDescent="0.25">
      <c r="B19" s="77"/>
      <c r="C19" s="47">
        <v>9</v>
      </c>
      <c r="D19" s="402"/>
      <c r="E19" s="336"/>
      <c r="F19" s="356"/>
      <c r="G19" s="338"/>
      <c r="H19" s="427"/>
      <c r="I19" s="357"/>
      <c r="J19" s="387"/>
      <c r="K19" s="300">
        <f t="shared" si="8"/>
        <v>0</v>
      </c>
      <c r="L19" s="339"/>
      <c r="M19" s="357"/>
      <c r="N19" s="236">
        <f t="shared" si="12"/>
        <v>0</v>
      </c>
      <c r="O19" s="237">
        <f t="shared" si="13"/>
        <v>0</v>
      </c>
      <c r="P19" s="389"/>
      <c r="Q19" s="256">
        <f t="shared" si="9"/>
        <v>0</v>
      </c>
      <c r="R19" s="387"/>
      <c r="S19" s="256">
        <f t="shared" si="10"/>
        <v>0</v>
      </c>
      <c r="T19" s="334"/>
      <c r="U19" s="334"/>
      <c r="V19" s="334"/>
      <c r="W19" s="276">
        <f t="shared" si="14"/>
        <v>0</v>
      </c>
      <c r="X19" s="341"/>
      <c r="Y19" s="343"/>
      <c r="Z19" s="262"/>
      <c r="AA19" s="263"/>
      <c r="AB19" s="240">
        <f t="shared" si="15"/>
        <v>0</v>
      </c>
      <c r="AC19" s="241">
        <f t="shared" si="11"/>
        <v>0</v>
      </c>
      <c r="AD19" s="123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76"/>
      <c r="AX19" s="40"/>
      <c r="AY19" s="40"/>
      <c r="AZ19" s="213"/>
      <c r="BA19" s="87"/>
      <c r="BB19" s="87"/>
      <c r="BC19" s="87"/>
      <c r="BD19" s="40"/>
      <c r="BE19" s="40"/>
    </row>
    <row r="20" spans="2:57" ht="30" customHeight="1" thickBot="1" x14ac:dyDescent="0.3">
      <c r="B20" s="77"/>
      <c r="C20" s="48">
        <v>10</v>
      </c>
      <c r="D20" s="403"/>
      <c r="E20" s="346"/>
      <c r="F20" s="358"/>
      <c r="G20" s="348"/>
      <c r="H20" s="428"/>
      <c r="I20" s="359"/>
      <c r="J20" s="388"/>
      <c r="K20" s="308">
        <f t="shared" si="8"/>
        <v>0</v>
      </c>
      <c r="L20" s="350"/>
      <c r="M20" s="359"/>
      <c r="N20" s="238">
        <f>IF(M20="",0,M20*L20)</f>
        <v>0</v>
      </c>
      <c r="O20" s="239">
        <f>IF(I20=0,0,M20/I20)</f>
        <v>0</v>
      </c>
      <c r="P20" s="390"/>
      <c r="Q20" s="256">
        <f t="shared" si="9"/>
        <v>0</v>
      </c>
      <c r="R20" s="388"/>
      <c r="S20" s="272">
        <f t="shared" si="10"/>
        <v>0</v>
      </c>
      <c r="T20" s="342"/>
      <c r="U20" s="342"/>
      <c r="V20" s="334"/>
      <c r="W20" s="277">
        <f>IF(V20="",0,H20+1)</f>
        <v>0</v>
      </c>
      <c r="X20" s="344"/>
      <c r="Y20" s="343"/>
      <c r="Z20" s="262"/>
      <c r="AA20" s="263"/>
      <c r="AB20" s="240">
        <f t="shared" si="15"/>
        <v>0</v>
      </c>
      <c r="AC20" s="241">
        <f t="shared" si="11"/>
        <v>0</v>
      </c>
      <c r="AD20" s="123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76"/>
      <c r="AX20" s="40"/>
      <c r="AY20" s="40"/>
      <c r="AZ20" s="213"/>
      <c r="BA20" s="87"/>
      <c r="BB20" s="87"/>
      <c r="BC20" s="87"/>
      <c r="BD20" s="40"/>
      <c r="BE20" s="40"/>
    </row>
    <row r="21" spans="2:57" ht="15.75" thickBot="1" x14ac:dyDescent="0.3">
      <c r="B21" s="77"/>
      <c r="C21" s="81"/>
      <c r="D21" s="40"/>
      <c r="E21" s="40"/>
      <c r="F21" s="40"/>
      <c r="G21" s="40"/>
      <c r="H21" s="40"/>
      <c r="I21" s="40"/>
      <c r="J21" s="40"/>
      <c r="K21" s="40"/>
      <c r="L21" s="40"/>
      <c r="M21" s="224">
        <f>SUM(M10:M20)</f>
        <v>0</v>
      </c>
      <c r="N21" s="195">
        <f>SUM(N10:N20)</f>
        <v>0</v>
      </c>
      <c r="O21" s="81"/>
      <c r="P21" s="81"/>
      <c r="Q21" s="309">
        <f>SUM(Q10:Q20)</f>
        <v>0</v>
      </c>
      <c r="R21" s="266"/>
      <c r="S21" s="273">
        <f>SUM(S10:S20)</f>
        <v>0</v>
      </c>
      <c r="T21" s="195">
        <f>SUM(T10:T20)</f>
        <v>0</v>
      </c>
      <c r="U21" s="195">
        <f>SUM(U10:U20)</f>
        <v>0</v>
      </c>
      <c r="V21" s="195">
        <f>SUM(V10:V20)</f>
        <v>0</v>
      </c>
      <c r="W21" s="85"/>
      <c r="X21" s="195">
        <f>SUM(X10:X20)</f>
        <v>0</v>
      </c>
      <c r="Y21" s="195">
        <f>SUM(Y10:Y20)</f>
        <v>0</v>
      </c>
      <c r="Z21" s="217"/>
      <c r="AA21" s="218"/>
      <c r="AB21" s="278">
        <f>SUM(AB10:AB14)+SUM(AB16:AB20)</f>
        <v>0</v>
      </c>
      <c r="AC21" s="465">
        <f t="shared" si="11"/>
        <v>0</v>
      </c>
      <c r="AD21" s="123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76"/>
      <c r="AX21" s="40"/>
      <c r="AY21" s="123"/>
      <c r="AZ21" s="213"/>
      <c r="BA21" s="87"/>
      <c r="BB21" s="87"/>
      <c r="BC21" s="87"/>
      <c r="BD21" s="40"/>
      <c r="BE21" s="40"/>
    </row>
    <row r="22" spans="2:57" s="4" customFormat="1" ht="62.25" customHeight="1" thickBot="1" x14ac:dyDescent="0.3">
      <c r="B22" s="6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5" t="s">
        <v>29</v>
      </c>
      <c r="N22" s="85" t="s">
        <v>30</v>
      </c>
      <c r="O22" s="81"/>
      <c r="P22" s="81"/>
      <c r="Q22" s="215" t="s">
        <v>340</v>
      </c>
      <c r="R22" s="3"/>
      <c r="S22" s="215" t="s">
        <v>341</v>
      </c>
      <c r="T22" s="85" t="s">
        <v>31</v>
      </c>
      <c r="U22" s="85" t="s">
        <v>240</v>
      </c>
      <c r="V22" s="85" t="s">
        <v>329</v>
      </c>
      <c r="W22" s="85"/>
      <c r="X22" s="85" t="s">
        <v>33</v>
      </c>
      <c r="Y22" s="85" t="s">
        <v>297</v>
      </c>
      <c r="Z22" s="85"/>
      <c r="AA22" s="85"/>
      <c r="AB22" s="215" t="s">
        <v>254</v>
      </c>
      <c r="AC22" s="85" t="s">
        <v>32</v>
      </c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95"/>
      <c r="AX22" s="81"/>
      <c r="AY22" s="125"/>
      <c r="AZ22" s="214"/>
      <c r="BA22" s="87"/>
      <c r="BB22" s="87"/>
      <c r="BC22" s="87"/>
      <c r="BD22" s="81"/>
      <c r="BE22" s="81"/>
    </row>
    <row r="23" spans="2:57" ht="45" customHeight="1" thickBot="1" x14ac:dyDescent="0.3">
      <c r="B23" s="77"/>
      <c r="C23" s="611" t="s">
        <v>255</v>
      </c>
      <c r="D23" s="612"/>
      <c r="E23" s="196">
        <f>AB21</f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76"/>
      <c r="AX23" s="40"/>
      <c r="AY23" s="40"/>
      <c r="AZ23" s="213"/>
      <c r="BA23" s="87"/>
      <c r="BB23" s="87"/>
      <c r="BC23" s="87"/>
      <c r="BD23" s="40"/>
      <c r="BE23" s="40"/>
    </row>
    <row r="24" spans="2:57" x14ac:dyDescent="0.25">
      <c r="B24" s="77"/>
      <c r="C24" s="8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87"/>
      <c r="AS24" s="94"/>
      <c r="AT24" s="19"/>
      <c r="AX24" s="40"/>
      <c r="AY24" s="40"/>
      <c r="AZ24" s="213"/>
      <c r="BA24" s="40"/>
      <c r="BB24" s="87"/>
      <c r="BC24" s="87"/>
      <c r="BD24" s="40"/>
      <c r="BE24" s="40"/>
    </row>
    <row r="25" spans="2:57" ht="15.75" thickBot="1" x14ac:dyDescent="0.3">
      <c r="B25" s="77"/>
      <c r="C25" s="8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87"/>
      <c r="AS25" s="94"/>
      <c r="AT25" s="19"/>
      <c r="AX25" s="40"/>
      <c r="AY25" s="40"/>
      <c r="AZ25" s="213"/>
      <c r="BA25" s="40"/>
      <c r="BB25" s="87"/>
      <c r="BC25" s="87"/>
      <c r="BD25" s="40"/>
      <c r="BE25" s="40"/>
    </row>
    <row r="26" spans="2:57" ht="56.25" customHeight="1" thickBot="1" x14ac:dyDescent="0.3">
      <c r="B26" s="77"/>
      <c r="C26" s="38" t="s">
        <v>88</v>
      </c>
      <c r="D26" s="39"/>
      <c r="E26" s="39"/>
      <c r="F26" s="39"/>
      <c r="G26" s="39"/>
      <c r="H26" s="39"/>
      <c r="I26" s="613" t="s">
        <v>245</v>
      </c>
      <c r="J26" s="614"/>
      <c r="K26" s="615"/>
      <c r="L26" s="615"/>
      <c r="M26" s="615"/>
      <c r="N26" s="615"/>
      <c r="O26" s="615"/>
      <c r="P26" s="615"/>
      <c r="Q26" s="615"/>
      <c r="R26" s="615"/>
      <c r="S26" s="615"/>
      <c r="T26" s="615"/>
      <c r="U26" s="615"/>
      <c r="V26" s="615"/>
      <c r="W26" s="615"/>
      <c r="X26" s="615"/>
      <c r="Y26" s="615"/>
      <c r="Z26" s="615"/>
      <c r="AA26" s="615"/>
      <c r="AB26" s="615"/>
      <c r="AC26" s="615"/>
      <c r="AD26" s="615"/>
      <c r="AE26" s="615"/>
      <c r="AF26" s="615"/>
      <c r="AG26" s="615"/>
      <c r="AH26" s="615"/>
      <c r="AI26" s="615"/>
      <c r="AJ26" s="615"/>
      <c r="AK26" s="615"/>
      <c r="AL26" s="615"/>
      <c r="AM26" s="615"/>
      <c r="AN26" s="615"/>
      <c r="AO26" s="615"/>
      <c r="AP26" s="615"/>
      <c r="AQ26" s="615"/>
      <c r="AR26" s="616"/>
      <c r="AS26" s="94"/>
      <c r="AT26" s="19"/>
      <c r="AX26" s="40"/>
      <c r="AY26" s="40"/>
      <c r="AZ26" s="213"/>
      <c r="BA26" s="40"/>
      <c r="BB26" s="87"/>
      <c r="BC26" s="87"/>
      <c r="BD26" s="40"/>
      <c r="BE26" s="40"/>
    </row>
    <row r="27" spans="2:57" ht="15.75" thickBot="1" x14ac:dyDescent="0.3">
      <c r="B27" s="77"/>
      <c r="C27" s="11"/>
      <c r="D27" s="33"/>
      <c r="E27" s="33"/>
      <c r="F27" s="33"/>
      <c r="G27" s="12"/>
      <c r="H27" s="33"/>
      <c r="I27" s="627" t="s">
        <v>43</v>
      </c>
      <c r="J27" s="628"/>
      <c r="K27" s="628"/>
      <c r="L27" s="628"/>
      <c r="M27" s="628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  <c r="AE27" s="628"/>
      <c r="AF27" s="628"/>
      <c r="AG27" s="628"/>
      <c r="AH27" s="628"/>
      <c r="AI27" s="628"/>
      <c r="AJ27" s="629"/>
      <c r="AK27" s="246"/>
      <c r="AL27" s="246"/>
      <c r="AM27" s="246"/>
      <c r="AN27" s="246"/>
      <c r="AO27" s="246"/>
      <c r="AP27" s="246"/>
      <c r="AQ27" s="246"/>
      <c r="AR27" s="14"/>
      <c r="AS27" s="94"/>
      <c r="AT27" s="19"/>
      <c r="AX27" s="40"/>
      <c r="AY27" s="40"/>
      <c r="AZ27" s="40"/>
      <c r="BA27" s="40"/>
      <c r="BB27" s="87"/>
      <c r="BC27" s="87"/>
      <c r="BD27" s="40"/>
      <c r="BE27" s="40"/>
    </row>
    <row r="28" spans="2:57" ht="28.5" customHeight="1" thickBot="1" x14ac:dyDescent="0.3">
      <c r="B28" s="77"/>
      <c r="C28" s="32" t="s">
        <v>89</v>
      </c>
      <c r="D28" s="199" t="s">
        <v>44</v>
      </c>
      <c r="E28" s="199" t="s">
        <v>241</v>
      </c>
      <c r="F28" s="199" t="s">
        <v>242</v>
      </c>
      <c r="G28" s="610" t="s">
        <v>244</v>
      </c>
      <c r="H28" s="610"/>
      <c r="I28" s="509">
        <v>1</v>
      </c>
      <c r="J28" s="509">
        <v>2</v>
      </c>
      <c r="K28" s="509">
        <v>3</v>
      </c>
      <c r="L28" s="509">
        <v>4</v>
      </c>
      <c r="M28" s="509">
        <v>5</v>
      </c>
      <c r="N28" s="509">
        <v>6</v>
      </c>
      <c r="O28" s="509">
        <v>7</v>
      </c>
      <c r="P28" s="509">
        <v>8</v>
      </c>
      <c r="Q28" s="509">
        <v>9</v>
      </c>
      <c r="R28" s="509">
        <v>10</v>
      </c>
      <c r="S28" s="509">
        <v>11</v>
      </c>
      <c r="T28" s="509">
        <v>12</v>
      </c>
      <c r="U28" s="509">
        <v>13</v>
      </c>
      <c r="V28" s="509">
        <v>14</v>
      </c>
      <c r="W28" s="509">
        <v>15</v>
      </c>
      <c r="X28" s="509">
        <v>16</v>
      </c>
      <c r="Y28" s="509">
        <v>17</v>
      </c>
      <c r="Z28" s="509">
        <v>18</v>
      </c>
      <c r="AA28" s="509">
        <v>19</v>
      </c>
      <c r="AB28" s="509">
        <v>20</v>
      </c>
      <c r="AC28" s="509">
        <v>21</v>
      </c>
      <c r="AD28" s="509">
        <v>22</v>
      </c>
      <c r="AE28" s="509">
        <v>23</v>
      </c>
      <c r="AF28" s="509">
        <v>24</v>
      </c>
      <c r="AG28" s="509">
        <v>25</v>
      </c>
      <c r="AH28" s="509">
        <v>26</v>
      </c>
      <c r="AI28" s="509">
        <v>27</v>
      </c>
      <c r="AJ28" s="509">
        <v>28</v>
      </c>
      <c r="AK28" s="509">
        <v>29</v>
      </c>
      <c r="AL28" s="509">
        <v>30</v>
      </c>
      <c r="AM28" s="509">
        <v>31</v>
      </c>
      <c r="AN28" s="509">
        <v>32</v>
      </c>
      <c r="AO28" s="509">
        <v>33</v>
      </c>
      <c r="AP28" s="509">
        <v>34</v>
      </c>
      <c r="AQ28" s="509">
        <v>35</v>
      </c>
      <c r="AR28" s="510" t="s">
        <v>328</v>
      </c>
      <c r="AS28" s="94"/>
      <c r="AT28" s="19"/>
      <c r="AX28" s="40"/>
      <c r="AY28" s="40"/>
      <c r="AZ28" s="40"/>
      <c r="BA28" s="40"/>
      <c r="BB28" s="40"/>
      <c r="BC28" s="40"/>
      <c r="BD28" s="40"/>
      <c r="BE28" s="40"/>
    </row>
    <row r="29" spans="2:57" ht="15.75" thickBot="1" x14ac:dyDescent="0.3">
      <c r="B29" s="77"/>
      <c r="C29" s="25">
        <f>C10</f>
        <v>1</v>
      </c>
      <c r="D29" s="115">
        <f>N10</f>
        <v>0</v>
      </c>
      <c r="E29" s="115">
        <f>T10</f>
        <v>0</v>
      </c>
      <c r="F29" s="115">
        <f>U10</f>
        <v>0</v>
      </c>
      <c r="G29" s="115">
        <f>IF(D29="","",D29-E29-F29)</f>
        <v>0</v>
      </c>
      <c r="H29" s="34"/>
      <c r="I29" s="226">
        <f>$G29</f>
        <v>0</v>
      </c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75">
        <f t="shared" ref="AR29:AR38" si="16">SUM(I29:AJ29)</f>
        <v>0</v>
      </c>
      <c r="AS29" s="94"/>
      <c r="AT29" s="19"/>
    </row>
    <row r="30" spans="2:57" ht="15.75" thickBot="1" x14ac:dyDescent="0.3">
      <c r="B30" s="77"/>
      <c r="C30" s="25">
        <f>C11</f>
        <v>2</v>
      </c>
      <c r="D30" s="115">
        <f>N11</f>
        <v>0</v>
      </c>
      <c r="E30" s="115">
        <f t="shared" ref="E30:E33" si="17">T11</f>
        <v>0</v>
      </c>
      <c r="F30" s="115">
        <f>U11</f>
        <v>0</v>
      </c>
      <c r="G30" s="115">
        <f>IF(D30="","",D30-E30-F30)</f>
        <v>0</v>
      </c>
      <c r="H30" s="15"/>
      <c r="I30" s="226">
        <f t="shared" ref="I30:I38" si="18">$G30</f>
        <v>0</v>
      </c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/>
      <c r="Y30" s="516"/>
      <c r="Z30" s="516"/>
      <c r="AA30" s="516"/>
      <c r="AB30" s="516"/>
      <c r="AC30" s="516"/>
      <c r="AD30" s="516"/>
      <c r="AE30" s="516"/>
      <c r="AF30" s="516"/>
      <c r="AG30" s="516"/>
      <c r="AH30" s="516"/>
      <c r="AI30" s="516"/>
      <c r="AJ30" s="516"/>
      <c r="AK30" s="516"/>
      <c r="AL30" s="516"/>
      <c r="AM30" s="516"/>
      <c r="AN30" s="516"/>
      <c r="AO30" s="516"/>
      <c r="AP30" s="516"/>
      <c r="AQ30" s="516"/>
      <c r="AR30" s="275">
        <f t="shared" si="16"/>
        <v>0</v>
      </c>
      <c r="AS30" s="94"/>
      <c r="AT30" s="19"/>
    </row>
    <row r="31" spans="2:57" ht="15.75" thickBot="1" x14ac:dyDescent="0.3">
      <c r="B31" s="77"/>
      <c r="C31" s="25">
        <f>C12</f>
        <v>3</v>
      </c>
      <c r="D31" s="115">
        <f>N12</f>
        <v>0</v>
      </c>
      <c r="E31" s="115">
        <f t="shared" si="17"/>
        <v>0</v>
      </c>
      <c r="F31" s="115">
        <f>U12</f>
        <v>0</v>
      </c>
      <c r="G31" s="115">
        <f t="shared" ref="G31:G38" si="19">IF(D31="","",D31-E31-F31)</f>
        <v>0</v>
      </c>
      <c r="H31" s="15"/>
      <c r="I31" s="226">
        <f t="shared" si="18"/>
        <v>0</v>
      </c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516"/>
      <c r="AA31" s="516"/>
      <c r="AB31" s="516"/>
      <c r="AC31" s="516"/>
      <c r="AD31" s="516"/>
      <c r="AE31" s="516"/>
      <c r="AF31" s="516"/>
      <c r="AG31" s="516"/>
      <c r="AH31" s="516"/>
      <c r="AI31" s="516"/>
      <c r="AJ31" s="516"/>
      <c r="AK31" s="516"/>
      <c r="AL31" s="516"/>
      <c r="AM31" s="516"/>
      <c r="AN31" s="516"/>
      <c r="AO31" s="516"/>
      <c r="AP31" s="516"/>
      <c r="AQ31" s="516"/>
      <c r="AR31" s="275">
        <f t="shared" si="16"/>
        <v>0</v>
      </c>
      <c r="AS31" s="94"/>
      <c r="AT31" s="19"/>
    </row>
    <row r="32" spans="2:57" ht="15.75" thickBot="1" x14ac:dyDescent="0.3">
      <c r="B32" s="77"/>
      <c r="C32" s="25">
        <f>C13</f>
        <v>4</v>
      </c>
      <c r="D32" s="115">
        <f>N13</f>
        <v>0</v>
      </c>
      <c r="E32" s="115">
        <f t="shared" si="17"/>
        <v>0</v>
      </c>
      <c r="F32" s="115">
        <f>U13</f>
        <v>0</v>
      </c>
      <c r="G32" s="115">
        <f t="shared" si="19"/>
        <v>0</v>
      </c>
      <c r="H32" s="15"/>
      <c r="I32" s="226">
        <f t="shared" si="18"/>
        <v>0</v>
      </c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516"/>
      <c r="AI32" s="516"/>
      <c r="AJ32" s="516"/>
      <c r="AK32" s="516"/>
      <c r="AL32" s="516"/>
      <c r="AM32" s="516"/>
      <c r="AN32" s="516"/>
      <c r="AO32" s="516"/>
      <c r="AP32" s="516"/>
      <c r="AQ32" s="516"/>
      <c r="AR32" s="275">
        <f t="shared" si="16"/>
        <v>0</v>
      </c>
      <c r="AS32" s="94"/>
      <c r="AT32" s="19"/>
    </row>
    <row r="33" spans="2:46" ht="15.75" thickBot="1" x14ac:dyDescent="0.3">
      <c r="B33" s="77"/>
      <c r="C33" s="25">
        <f>C14</f>
        <v>5</v>
      </c>
      <c r="D33" s="115">
        <f>N14</f>
        <v>0</v>
      </c>
      <c r="E33" s="115">
        <f t="shared" si="17"/>
        <v>0</v>
      </c>
      <c r="F33" s="115">
        <f>U14</f>
        <v>0</v>
      </c>
      <c r="G33" s="115">
        <f t="shared" si="19"/>
        <v>0</v>
      </c>
      <c r="H33" s="15"/>
      <c r="I33" s="226">
        <f t="shared" si="18"/>
        <v>0</v>
      </c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6"/>
      <c r="AJ33" s="516"/>
      <c r="AK33" s="516"/>
      <c r="AL33" s="516"/>
      <c r="AM33" s="516"/>
      <c r="AN33" s="516"/>
      <c r="AO33" s="516"/>
      <c r="AP33" s="516"/>
      <c r="AQ33" s="516"/>
      <c r="AR33" s="275">
        <f t="shared" si="16"/>
        <v>0</v>
      </c>
      <c r="AS33" s="94"/>
      <c r="AT33" s="19"/>
    </row>
    <row r="34" spans="2:46" ht="15.75" thickBot="1" x14ac:dyDescent="0.3">
      <c r="B34" s="77"/>
      <c r="C34" s="25">
        <f>C16</f>
        <v>6</v>
      </c>
      <c r="D34" s="116">
        <f>N16</f>
        <v>0</v>
      </c>
      <c r="E34" s="116">
        <f>T16</f>
        <v>0</v>
      </c>
      <c r="F34" s="115">
        <f>U16</f>
        <v>0</v>
      </c>
      <c r="G34" s="115">
        <f t="shared" si="19"/>
        <v>0</v>
      </c>
      <c r="H34" s="27"/>
      <c r="I34" s="226">
        <f t="shared" si="18"/>
        <v>0</v>
      </c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  <c r="U34" s="516"/>
      <c r="V34" s="516"/>
      <c r="W34" s="516"/>
      <c r="X34" s="516"/>
      <c r="Y34" s="516"/>
      <c r="Z34" s="516"/>
      <c r="AA34" s="516"/>
      <c r="AB34" s="516"/>
      <c r="AC34" s="516"/>
      <c r="AD34" s="516"/>
      <c r="AE34" s="516"/>
      <c r="AF34" s="516"/>
      <c r="AG34" s="516"/>
      <c r="AH34" s="516"/>
      <c r="AI34" s="516"/>
      <c r="AJ34" s="516"/>
      <c r="AK34" s="516"/>
      <c r="AL34" s="516"/>
      <c r="AM34" s="516"/>
      <c r="AN34" s="516"/>
      <c r="AO34" s="516"/>
      <c r="AP34" s="516"/>
      <c r="AQ34" s="516"/>
      <c r="AR34" s="275">
        <f t="shared" si="16"/>
        <v>0</v>
      </c>
      <c r="AS34" s="94"/>
      <c r="AT34" s="19"/>
    </row>
    <row r="35" spans="2:46" ht="15.75" thickBot="1" x14ac:dyDescent="0.3">
      <c r="B35" s="77"/>
      <c r="C35" s="25">
        <f>C17</f>
        <v>7</v>
      </c>
      <c r="D35" s="116">
        <f>N17</f>
        <v>0</v>
      </c>
      <c r="E35" s="116">
        <f t="shared" ref="E35:E38" si="20">T17</f>
        <v>0</v>
      </c>
      <c r="F35" s="115">
        <f>U17</f>
        <v>0</v>
      </c>
      <c r="G35" s="115">
        <f t="shared" si="19"/>
        <v>0</v>
      </c>
      <c r="H35" s="27"/>
      <c r="I35" s="226">
        <f t="shared" si="18"/>
        <v>0</v>
      </c>
      <c r="J35" s="516"/>
      <c r="K35" s="516"/>
      <c r="L35" s="516"/>
      <c r="M35" s="516"/>
      <c r="N35" s="516"/>
      <c r="O35" s="516"/>
      <c r="P35" s="516"/>
      <c r="Q35" s="516"/>
      <c r="R35" s="516"/>
      <c r="S35" s="516"/>
      <c r="T35" s="516"/>
      <c r="U35" s="516"/>
      <c r="V35" s="516"/>
      <c r="W35" s="516"/>
      <c r="X35" s="516"/>
      <c r="Y35" s="516"/>
      <c r="Z35" s="516"/>
      <c r="AA35" s="516"/>
      <c r="AB35" s="516"/>
      <c r="AC35" s="516"/>
      <c r="AD35" s="516"/>
      <c r="AE35" s="516"/>
      <c r="AF35" s="516"/>
      <c r="AG35" s="516"/>
      <c r="AH35" s="516"/>
      <c r="AI35" s="516"/>
      <c r="AJ35" s="516"/>
      <c r="AK35" s="516"/>
      <c r="AL35" s="516"/>
      <c r="AM35" s="516"/>
      <c r="AN35" s="516"/>
      <c r="AO35" s="516"/>
      <c r="AP35" s="516"/>
      <c r="AQ35" s="516"/>
      <c r="AR35" s="275">
        <f t="shared" si="16"/>
        <v>0</v>
      </c>
      <c r="AS35" s="94"/>
      <c r="AT35" s="19"/>
    </row>
    <row r="36" spans="2:46" ht="15.75" thickBot="1" x14ac:dyDescent="0.3">
      <c r="B36" s="77"/>
      <c r="C36" s="25">
        <f>C18</f>
        <v>8</v>
      </c>
      <c r="D36" s="116">
        <f>N18</f>
        <v>0</v>
      </c>
      <c r="E36" s="116">
        <f t="shared" si="20"/>
        <v>0</v>
      </c>
      <c r="F36" s="115">
        <f>U18</f>
        <v>0</v>
      </c>
      <c r="G36" s="115">
        <f t="shared" si="19"/>
        <v>0</v>
      </c>
      <c r="H36" s="27"/>
      <c r="I36" s="226">
        <f t="shared" si="18"/>
        <v>0</v>
      </c>
      <c r="J36" s="516"/>
      <c r="K36" s="516"/>
      <c r="L36" s="516"/>
      <c r="M36" s="516"/>
      <c r="N36" s="516"/>
      <c r="O36" s="516"/>
      <c r="P36" s="516"/>
      <c r="Q36" s="516"/>
      <c r="R36" s="516"/>
      <c r="S36" s="516"/>
      <c r="T36" s="516"/>
      <c r="U36" s="516"/>
      <c r="V36" s="516"/>
      <c r="W36" s="516"/>
      <c r="X36" s="516"/>
      <c r="Y36" s="516"/>
      <c r="Z36" s="516"/>
      <c r="AA36" s="516"/>
      <c r="AB36" s="516"/>
      <c r="AC36" s="516"/>
      <c r="AD36" s="516"/>
      <c r="AE36" s="516"/>
      <c r="AF36" s="516"/>
      <c r="AG36" s="516"/>
      <c r="AH36" s="516"/>
      <c r="AI36" s="516"/>
      <c r="AJ36" s="516"/>
      <c r="AK36" s="516"/>
      <c r="AL36" s="516"/>
      <c r="AM36" s="516"/>
      <c r="AN36" s="516"/>
      <c r="AO36" s="516"/>
      <c r="AP36" s="516"/>
      <c r="AQ36" s="516"/>
      <c r="AR36" s="275">
        <f t="shared" si="16"/>
        <v>0</v>
      </c>
      <c r="AS36" s="94"/>
      <c r="AT36" s="19"/>
    </row>
    <row r="37" spans="2:46" ht="15.75" thickBot="1" x14ac:dyDescent="0.3">
      <c r="B37" s="77"/>
      <c r="C37" s="25">
        <f>C19</f>
        <v>9</v>
      </c>
      <c r="D37" s="116">
        <f>N19</f>
        <v>0</v>
      </c>
      <c r="E37" s="116">
        <f t="shared" si="20"/>
        <v>0</v>
      </c>
      <c r="F37" s="115">
        <f>U19</f>
        <v>0</v>
      </c>
      <c r="G37" s="115">
        <f t="shared" si="19"/>
        <v>0</v>
      </c>
      <c r="H37" s="27"/>
      <c r="I37" s="226">
        <f t="shared" si="18"/>
        <v>0</v>
      </c>
      <c r="J37" s="516"/>
      <c r="K37" s="516"/>
      <c r="L37" s="516"/>
      <c r="M37" s="516"/>
      <c r="N37" s="516"/>
      <c r="O37" s="516"/>
      <c r="P37" s="516"/>
      <c r="Q37" s="516"/>
      <c r="R37" s="516"/>
      <c r="S37" s="516"/>
      <c r="T37" s="516"/>
      <c r="U37" s="516"/>
      <c r="V37" s="516"/>
      <c r="W37" s="516"/>
      <c r="X37" s="516"/>
      <c r="Y37" s="516"/>
      <c r="Z37" s="516"/>
      <c r="AA37" s="516"/>
      <c r="AB37" s="516"/>
      <c r="AC37" s="516"/>
      <c r="AD37" s="516"/>
      <c r="AE37" s="516"/>
      <c r="AF37" s="516"/>
      <c r="AG37" s="516"/>
      <c r="AH37" s="516"/>
      <c r="AI37" s="516"/>
      <c r="AJ37" s="516"/>
      <c r="AK37" s="516"/>
      <c r="AL37" s="516"/>
      <c r="AM37" s="516"/>
      <c r="AN37" s="516"/>
      <c r="AO37" s="516"/>
      <c r="AP37" s="516"/>
      <c r="AQ37" s="516"/>
      <c r="AR37" s="275">
        <f t="shared" si="16"/>
        <v>0</v>
      </c>
      <c r="AS37" s="94"/>
      <c r="AT37" s="19"/>
    </row>
    <row r="38" spans="2:46" ht="15.75" thickBot="1" x14ac:dyDescent="0.3">
      <c r="B38" s="77"/>
      <c r="C38" s="25">
        <f>C20</f>
        <v>10</v>
      </c>
      <c r="D38" s="116">
        <f>N20</f>
        <v>0</v>
      </c>
      <c r="E38" s="116">
        <f t="shared" si="20"/>
        <v>0</v>
      </c>
      <c r="F38" s="115">
        <f>U20</f>
        <v>0</v>
      </c>
      <c r="G38" s="115">
        <f t="shared" si="19"/>
        <v>0</v>
      </c>
      <c r="H38" s="27"/>
      <c r="I38" s="226">
        <f t="shared" si="18"/>
        <v>0</v>
      </c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516"/>
      <c r="AA38" s="516"/>
      <c r="AB38" s="516"/>
      <c r="AC38" s="516"/>
      <c r="AD38" s="516"/>
      <c r="AE38" s="516"/>
      <c r="AF38" s="516"/>
      <c r="AG38" s="516"/>
      <c r="AH38" s="516"/>
      <c r="AI38" s="516"/>
      <c r="AJ38" s="516"/>
      <c r="AK38" s="516"/>
      <c r="AL38" s="516"/>
      <c r="AM38" s="516"/>
      <c r="AN38" s="516"/>
      <c r="AO38" s="516"/>
      <c r="AP38" s="516"/>
      <c r="AQ38" s="516"/>
      <c r="AR38" s="275">
        <f t="shared" si="16"/>
        <v>0</v>
      </c>
      <c r="AS38" s="94"/>
      <c r="AT38" s="19"/>
    </row>
    <row r="39" spans="2:46" ht="15.75" thickBot="1" x14ac:dyDescent="0.3">
      <c r="B39" s="77"/>
      <c r="C39" s="25"/>
      <c r="D39" s="49"/>
      <c r="E39" s="49"/>
      <c r="F39" s="49"/>
      <c r="G39" s="15"/>
      <c r="H39" s="52" t="s">
        <v>91</v>
      </c>
      <c r="I39" s="198">
        <f>SUM(I29:I38)</f>
        <v>0</v>
      </c>
      <c r="J39" s="198">
        <f>SUM(J29:J38)</f>
        <v>0</v>
      </c>
      <c r="K39" s="198">
        <f t="shared" ref="K39:AQ39" si="21">SUM(K29:K38)</f>
        <v>0</v>
      </c>
      <c r="L39" s="198">
        <f t="shared" si="21"/>
        <v>0</v>
      </c>
      <c r="M39" s="198">
        <f t="shared" si="21"/>
        <v>0</v>
      </c>
      <c r="N39" s="198">
        <f t="shared" si="21"/>
        <v>0</v>
      </c>
      <c r="O39" s="198">
        <f t="shared" si="21"/>
        <v>0</v>
      </c>
      <c r="P39" s="198">
        <f t="shared" si="21"/>
        <v>0</v>
      </c>
      <c r="Q39" s="198">
        <f t="shared" si="21"/>
        <v>0</v>
      </c>
      <c r="R39" s="198">
        <f t="shared" si="21"/>
        <v>0</v>
      </c>
      <c r="S39" s="198">
        <f t="shared" si="21"/>
        <v>0</v>
      </c>
      <c r="T39" s="198">
        <f t="shared" si="21"/>
        <v>0</v>
      </c>
      <c r="U39" s="198">
        <f t="shared" si="21"/>
        <v>0</v>
      </c>
      <c r="V39" s="198">
        <f t="shared" si="21"/>
        <v>0</v>
      </c>
      <c r="W39" s="198">
        <f t="shared" si="21"/>
        <v>0</v>
      </c>
      <c r="X39" s="198">
        <f t="shared" si="21"/>
        <v>0</v>
      </c>
      <c r="Y39" s="198">
        <f t="shared" si="21"/>
        <v>0</v>
      </c>
      <c r="Z39" s="198">
        <f t="shared" si="21"/>
        <v>0</v>
      </c>
      <c r="AA39" s="198">
        <f t="shared" si="21"/>
        <v>0</v>
      </c>
      <c r="AB39" s="198">
        <f t="shared" si="21"/>
        <v>0</v>
      </c>
      <c r="AC39" s="198">
        <f t="shared" si="21"/>
        <v>0</v>
      </c>
      <c r="AD39" s="198">
        <f t="shared" si="21"/>
        <v>0</v>
      </c>
      <c r="AE39" s="198">
        <f t="shared" si="21"/>
        <v>0</v>
      </c>
      <c r="AF39" s="198">
        <f t="shared" si="21"/>
        <v>0</v>
      </c>
      <c r="AG39" s="198">
        <f t="shared" si="21"/>
        <v>0</v>
      </c>
      <c r="AH39" s="198">
        <f t="shared" si="21"/>
        <v>0</v>
      </c>
      <c r="AI39" s="198">
        <f t="shared" si="21"/>
        <v>0</v>
      </c>
      <c r="AJ39" s="198">
        <f t="shared" si="21"/>
        <v>0</v>
      </c>
      <c r="AK39" s="198">
        <f t="shared" si="21"/>
        <v>0</v>
      </c>
      <c r="AL39" s="198">
        <f t="shared" si="21"/>
        <v>0</v>
      </c>
      <c r="AM39" s="198">
        <f t="shared" si="21"/>
        <v>0</v>
      </c>
      <c r="AN39" s="198">
        <f t="shared" si="21"/>
        <v>0</v>
      </c>
      <c r="AO39" s="198">
        <f t="shared" si="21"/>
        <v>0</v>
      </c>
      <c r="AP39" s="198">
        <f t="shared" si="21"/>
        <v>0</v>
      </c>
      <c r="AQ39" s="198">
        <f t="shared" si="21"/>
        <v>0</v>
      </c>
      <c r="AR39" s="198">
        <f t="shared" ref="AR39" si="22">SUM(AR29:AR38)</f>
        <v>0</v>
      </c>
      <c r="AS39" s="94"/>
      <c r="AT39" s="19"/>
    </row>
    <row r="40" spans="2:46" ht="15.75" thickBot="1" x14ac:dyDescent="0.3">
      <c r="B40" s="77"/>
      <c r="C40" s="25"/>
      <c r="D40" s="9"/>
      <c r="E40" s="9"/>
      <c r="F40" s="9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35"/>
      <c r="AS40" s="94"/>
      <c r="AT40" s="19"/>
    </row>
    <row r="41" spans="2:46" ht="28.5" customHeight="1" thickBot="1" x14ac:dyDescent="0.3">
      <c r="B41" s="77"/>
      <c r="C41" s="32" t="s">
        <v>89</v>
      </c>
      <c r="D41" s="201" t="s">
        <v>45</v>
      </c>
      <c r="E41" s="200"/>
      <c r="F41" s="200"/>
      <c r="G41" s="610" t="s">
        <v>243</v>
      </c>
      <c r="H41" s="610"/>
      <c r="I41" s="509">
        <v>1</v>
      </c>
      <c r="J41" s="509">
        <v>2</v>
      </c>
      <c r="K41" s="509">
        <v>3</v>
      </c>
      <c r="L41" s="509">
        <v>4</v>
      </c>
      <c r="M41" s="509">
        <v>5</v>
      </c>
      <c r="N41" s="509">
        <v>6</v>
      </c>
      <c r="O41" s="509">
        <v>7</v>
      </c>
      <c r="P41" s="509">
        <v>8</v>
      </c>
      <c r="Q41" s="509">
        <v>9</v>
      </c>
      <c r="R41" s="509">
        <v>10</v>
      </c>
      <c r="S41" s="509">
        <v>11</v>
      </c>
      <c r="T41" s="509">
        <v>12</v>
      </c>
      <c r="U41" s="509">
        <v>13</v>
      </c>
      <c r="V41" s="509">
        <v>14</v>
      </c>
      <c r="W41" s="509">
        <v>15</v>
      </c>
      <c r="X41" s="509">
        <v>16</v>
      </c>
      <c r="Y41" s="509">
        <v>17</v>
      </c>
      <c r="Z41" s="509">
        <v>18</v>
      </c>
      <c r="AA41" s="509">
        <v>19</v>
      </c>
      <c r="AB41" s="509">
        <v>20</v>
      </c>
      <c r="AC41" s="509">
        <v>21</v>
      </c>
      <c r="AD41" s="509">
        <v>22</v>
      </c>
      <c r="AE41" s="509">
        <v>23</v>
      </c>
      <c r="AF41" s="509">
        <v>24</v>
      </c>
      <c r="AG41" s="509">
        <v>25</v>
      </c>
      <c r="AH41" s="509">
        <v>26</v>
      </c>
      <c r="AI41" s="509">
        <v>27</v>
      </c>
      <c r="AJ41" s="509">
        <v>28</v>
      </c>
      <c r="AK41" s="509">
        <v>29</v>
      </c>
      <c r="AL41" s="509">
        <v>30</v>
      </c>
      <c r="AM41" s="509">
        <v>31</v>
      </c>
      <c r="AN41" s="509">
        <v>32</v>
      </c>
      <c r="AO41" s="509">
        <v>33</v>
      </c>
      <c r="AP41" s="509">
        <v>34</v>
      </c>
      <c r="AQ41" s="509">
        <v>35</v>
      </c>
      <c r="AR41" s="510" t="s">
        <v>328</v>
      </c>
      <c r="AS41" s="94"/>
      <c r="AT41" s="19"/>
    </row>
    <row r="42" spans="2:46" ht="15.75" thickBot="1" x14ac:dyDescent="0.3">
      <c r="B42" s="77"/>
      <c r="C42" s="50">
        <f t="shared" ref="C42:C51" si="23">C29</f>
        <v>1</v>
      </c>
      <c r="D42" s="396">
        <f>M10</f>
        <v>0</v>
      </c>
      <c r="E42" s="404"/>
      <c r="F42" s="404"/>
      <c r="G42" s="396">
        <f>IF(D42="","",D42-E42-F42)</f>
        <v>0</v>
      </c>
      <c r="H42" s="15"/>
      <c r="I42" s="511">
        <f>$D42</f>
        <v>0</v>
      </c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1"/>
      <c r="AL42" s="511"/>
      <c r="AM42" s="511"/>
      <c r="AN42" s="511"/>
      <c r="AO42" s="511"/>
      <c r="AP42" s="511"/>
      <c r="AQ42" s="511"/>
      <c r="AR42" s="399">
        <f t="shared" ref="AR42:AR50" si="24">SUM(I42:AJ42)</f>
        <v>0</v>
      </c>
      <c r="AS42" s="94"/>
      <c r="AT42" s="19"/>
    </row>
    <row r="43" spans="2:46" ht="15.75" thickBot="1" x14ac:dyDescent="0.3">
      <c r="B43" s="77"/>
      <c r="C43" s="50">
        <f t="shared" si="23"/>
        <v>2</v>
      </c>
      <c r="D43" s="396">
        <f>M11</f>
        <v>0</v>
      </c>
      <c r="E43" s="404"/>
      <c r="F43" s="404"/>
      <c r="G43" s="396">
        <f t="shared" ref="G43:G51" si="25">IF(D43="","",D43-E43-F43)</f>
        <v>0</v>
      </c>
      <c r="H43" s="15"/>
      <c r="I43" s="511">
        <f t="shared" ref="I43:I51" si="26">$D43</f>
        <v>0</v>
      </c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/>
      <c r="U43" s="512"/>
      <c r="V43" s="512"/>
      <c r="W43" s="512"/>
      <c r="X43" s="512"/>
      <c r="Y43" s="512"/>
      <c r="Z43" s="512"/>
      <c r="AA43" s="512"/>
      <c r="AB43" s="512"/>
      <c r="AC43" s="512"/>
      <c r="AD43" s="512"/>
      <c r="AE43" s="512"/>
      <c r="AF43" s="512"/>
      <c r="AG43" s="512"/>
      <c r="AH43" s="512"/>
      <c r="AI43" s="512"/>
      <c r="AJ43" s="512"/>
      <c r="AK43" s="512"/>
      <c r="AL43" s="512"/>
      <c r="AM43" s="512"/>
      <c r="AN43" s="512"/>
      <c r="AO43" s="512"/>
      <c r="AP43" s="512"/>
      <c r="AQ43" s="512"/>
      <c r="AR43" s="399">
        <f t="shared" si="24"/>
        <v>0</v>
      </c>
      <c r="AS43" s="94"/>
      <c r="AT43" s="19"/>
    </row>
    <row r="44" spans="2:46" ht="15.75" thickBot="1" x14ac:dyDescent="0.3">
      <c r="B44" s="77"/>
      <c r="C44" s="50">
        <f t="shared" si="23"/>
        <v>3</v>
      </c>
      <c r="D44" s="396">
        <f>M12</f>
        <v>0</v>
      </c>
      <c r="E44" s="404"/>
      <c r="F44" s="404"/>
      <c r="G44" s="396">
        <f t="shared" si="25"/>
        <v>0</v>
      </c>
      <c r="H44" s="15"/>
      <c r="I44" s="511">
        <f t="shared" si="26"/>
        <v>0</v>
      </c>
      <c r="J44" s="512"/>
      <c r="K44" s="512"/>
      <c r="L44" s="512"/>
      <c r="M44" s="512"/>
      <c r="N44" s="512"/>
      <c r="O44" s="512"/>
      <c r="P44" s="512"/>
      <c r="Q44" s="512"/>
      <c r="R44" s="512"/>
      <c r="S44" s="512"/>
      <c r="T44" s="512"/>
      <c r="U44" s="512"/>
      <c r="V44" s="512"/>
      <c r="W44" s="512"/>
      <c r="X44" s="512"/>
      <c r="Y44" s="512"/>
      <c r="Z44" s="512"/>
      <c r="AA44" s="512"/>
      <c r="AB44" s="512"/>
      <c r="AC44" s="512"/>
      <c r="AD44" s="512"/>
      <c r="AE44" s="512"/>
      <c r="AF44" s="512"/>
      <c r="AG44" s="512"/>
      <c r="AH44" s="512"/>
      <c r="AI44" s="512"/>
      <c r="AJ44" s="512"/>
      <c r="AK44" s="512"/>
      <c r="AL44" s="512"/>
      <c r="AM44" s="512"/>
      <c r="AN44" s="512"/>
      <c r="AO44" s="512"/>
      <c r="AP44" s="512"/>
      <c r="AQ44" s="512"/>
      <c r="AR44" s="399">
        <f t="shared" si="24"/>
        <v>0</v>
      </c>
      <c r="AS44" s="94"/>
      <c r="AT44" s="19"/>
    </row>
    <row r="45" spans="2:46" ht="15.75" thickBot="1" x14ac:dyDescent="0.3">
      <c r="B45" s="77"/>
      <c r="C45" s="50">
        <f t="shared" si="23"/>
        <v>4</v>
      </c>
      <c r="D45" s="396">
        <f>M13</f>
        <v>0</v>
      </c>
      <c r="E45" s="404"/>
      <c r="F45" s="404"/>
      <c r="G45" s="396">
        <f t="shared" si="25"/>
        <v>0</v>
      </c>
      <c r="H45" s="15"/>
      <c r="I45" s="511">
        <f t="shared" si="26"/>
        <v>0</v>
      </c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2"/>
      <c r="AC45" s="512"/>
      <c r="AD45" s="512"/>
      <c r="AE45" s="512"/>
      <c r="AF45" s="512"/>
      <c r="AG45" s="512"/>
      <c r="AH45" s="512"/>
      <c r="AI45" s="512"/>
      <c r="AJ45" s="512"/>
      <c r="AK45" s="512"/>
      <c r="AL45" s="512"/>
      <c r="AM45" s="512"/>
      <c r="AN45" s="512"/>
      <c r="AO45" s="512"/>
      <c r="AP45" s="512"/>
      <c r="AQ45" s="512"/>
      <c r="AR45" s="399">
        <f t="shared" si="24"/>
        <v>0</v>
      </c>
      <c r="AS45" s="94"/>
      <c r="AT45" s="19"/>
    </row>
    <row r="46" spans="2:46" ht="15.75" thickBot="1" x14ac:dyDescent="0.3">
      <c r="B46" s="77"/>
      <c r="C46" s="51">
        <f t="shared" si="23"/>
        <v>5</v>
      </c>
      <c r="D46" s="396">
        <f>M14</f>
        <v>0</v>
      </c>
      <c r="E46" s="404"/>
      <c r="F46" s="404"/>
      <c r="G46" s="396">
        <f t="shared" si="25"/>
        <v>0</v>
      </c>
      <c r="H46" s="15"/>
      <c r="I46" s="511">
        <f t="shared" si="26"/>
        <v>0</v>
      </c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2"/>
      <c r="AL46" s="512"/>
      <c r="AM46" s="512"/>
      <c r="AN46" s="512"/>
      <c r="AO46" s="512"/>
      <c r="AP46" s="512"/>
      <c r="AQ46" s="512"/>
      <c r="AR46" s="399">
        <f t="shared" si="24"/>
        <v>0</v>
      </c>
      <c r="AS46" s="94"/>
      <c r="AT46" s="19"/>
    </row>
    <row r="47" spans="2:46" ht="15.75" thickBot="1" x14ac:dyDescent="0.3">
      <c r="B47" s="77"/>
      <c r="C47" s="51">
        <f t="shared" si="23"/>
        <v>6</v>
      </c>
      <c r="D47" s="397">
        <f>M16</f>
        <v>0</v>
      </c>
      <c r="E47" s="405"/>
      <c r="F47" s="405"/>
      <c r="G47" s="396">
        <f t="shared" si="25"/>
        <v>0</v>
      </c>
      <c r="H47" s="34"/>
      <c r="I47" s="511">
        <f t="shared" si="26"/>
        <v>0</v>
      </c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/>
      <c r="AD47" s="512"/>
      <c r="AE47" s="512"/>
      <c r="AF47" s="512"/>
      <c r="AG47" s="512"/>
      <c r="AH47" s="512"/>
      <c r="AI47" s="512"/>
      <c r="AJ47" s="512"/>
      <c r="AK47" s="512"/>
      <c r="AL47" s="512"/>
      <c r="AM47" s="512"/>
      <c r="AN47" s="512"/>
      <c r="AO47" s="512"/>
      <c r="AP47" s="512"/>
      <c r="AQ47" s="512"/>
      <c r="AR47" s="399">
        <f t="shared" si="24"/>
        <v>0</v>
      </c>
      <c r="AS47" s="94"/>
      <c r="AT47" s="19"/>
    </row>
    <row r="48" spans="2:46" ht="15.75" thickBot="1" x14ac:dyDescent="0.3">
      <c r="B48" s="77"/>
      <c r="C48" s="51">
        <f t="shared" si="23"/>
        <v>7</v>
      </c>
      <c r="D48" s="397">
        <f>M17</f>
        <v>0</v>
      </c>
      <c r="E48" s="405"/>
      <c r="F48" s="405"/>
      <c r="G48" s="396">
        <f t="shared" si="25"/>
        <v>0</v>
      </c>
      <c r="H48" s="15"/>
      <c r="I48" s="511">
        <f t="shared" si="26"/>
        <v>0</v>
      </c>
      <c r="J48" s="512"/>
      <c r="K48" s="512"/>
      <c r="L48" s="512"/>
      <c r="M48" s="512"/>
      <c r="N48" s="512"/>
      <c r="O48" s="512"/>
      <c r="P48" s="512"/>
      <c r="Q48" s="512"/>
      <c r="R48" s="512"/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512"/>
      <c r="AF48" s="512"/>
      <c r="AG48" s="512"/>
      <c r="AH48" s="512"/>
      <c r="AI48" s="512"/>
      <c r="AJ48" s="512"/>
      <c r="AK48" s="512"/>
      <c r="AL48" s="512"/>
      <c r="AM48" s="512"/>
      <c r="AN48" s="512"/>
      <c r="AO48" s="512"/>
      <c r="AP48" s="512"/>
      <c r="AQ48" s="512"/>
      <c r="AR48" s="399">
        <f t="shared" si="24"/>
        <v>0</v>
      </c>
      <c r="AS48" s="94"/>
      <c r="AT48" s="19"/>
    </row>
    <row r="49" spans="2:46" ht="15.75" thickBot="1" x14ac:dyDescent="0.3">
      <c r="B49" s="77"/>
      <c r="C49" s="51">
        <f t="shared" si="23"/>
        <v>8</v>
      </c>
      <c r="D49" s="397">
        <f>M18</f>
        <v>0</v>
      </c>
      <c r="E49" s="405"/>
      <c r="F49" s="405"/>
      <c r="G49" s="396">
        <f t="shared" si="25"/>
        <v>0</v>
      </c>
      <c r="H49" s="15"/>
      <c r="I49" s="511">
        <f t="shared" si="26"/>
        <v>0</v>
      </c>
      <c r="J49" s="512"/>
      <c r="K49" s="512"/>
      <c r="L49" s="512"/>
      <c r="M49" s="512"/>
      <c r="N49" s="512"/>
      <c r="O49" s="512"/>
      <c r="P49" s="512"/>
      <c r="Q49" s="512"/>
      <c r="R49" s="512"/>
      <c r="S49" s="512"/>
      <c r="T49" s="512"/>
      <c r="U49" s="512"/>
      <c r="V49" s="512"/>
      <c r="W49" s="512"/>
      <c r="X49" s="512"/>
      <c r="Y49" s="512"/>
      <c r="Z49" s="512"/>
      <c r="AA49" s="512"/>
      <c r="AB49" s="512"/>
      <c r="AC49" s="512"/>
      <c r="AD49" s="512"/>
      <c r="AE49" s="512"/>
      <c r="AF49" s="512"/>
      <c r="AG49" s="512"/>
      <c r="AH49" s="512"/>
      <c r="AI49" s="512"/>
      <c r="AJ49" s="512"/>
      <c r="AK49" s="512"/>
      <c r="AL49" s="512"/>
      <c r="AM49" s="512"/>
      <c r="AN49" s="512"/>
      <c r="AO49" s="512"/>
      <c r="AP49" s="512"/>
      <c r="AQ49" s="512"/>
      <c r="AR49" s="399">
        <f t="shared" si="24"/>
        <v>0</v>
      </c>
      <c r="AS49" s="76"/>
    </row>
    <row r="50" spans="2:46" ht="15.75" thickBot="1" x14ac:dyDescent="0.3">
      <c r="B50" s="77"/>
      <c r="C50" s="51">
        <f t="shared" si="23"/>
        <v>9</v>
      </c>
      <c r="D50" s="397">
        <f>M19</f>
        <v>0</v>
      </c>
      <c r="E50" s="405"/>
      <c r="F50" s="405"/>
      <c r="G50" s="396">
        <f t="shared" si="25"/>
        <v>0</v>
      </c>
      <c r="H50" s="15"/>
      <c r="I50" s="511">
        <f t="shared" si="26"/>
        <v>0</v>
      </c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2"/>
      <c r="AL50" s="512"/>
      <c r="AM50" s="512"/>
      <c r="AN50" s="512"/>
      <c r="AO50" s="512"/>
      <c r="AP50" s="512"/>
      <c r="AQ50" s="512"/>
      <c r="AR50" s="399">
        <f t="shared" si="24"/>
        <v>0</v>
      </c>
      <c r="AS50" s="76"/>
    </row>
    <row r="51" spans="2:46" ht="15.75" customHeight="1" thickBot="1" x14ac:dyDescent="0.3">
      <c r="B51" s="77"/>
      <c r="C51" s="51">
        <f t="shared" si="23"/>
        <v>10</v>
      </c>
      <c r="D51" s="397">
        <f>M20</f>
        <v>0</v>
      </c>
      <c r="E51" s="405"/>
      <c r="F51" s="405"/>
      <c r="G51" s="396">
        <f t="shared" si="25"/>
        <v>0</v>
      </c>
      <c r="H51" s="15"/>
      <c r="I51" s="511">
        <f t="shared" si="26"/>
        <v>0</v>
      </c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2"/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2"/>
      <c r="AI51" s="512"/>
      <c r="AJ51" s="512"/>
      <c r="AK51" s="512"/>
      <c r="AL51" s="512"/>
      <c r="AM51" s="512"/>
      <c r="AN51" s="512"/>
      <c r="AO51" s="512"/>
      <c r="AP51" s="512"/>
      <c r="AQ51" s="512"/>
      <c r="AR51" s="398">
        <f>SUM(O51:AJ51)</f>
        <v>0</v>
      </c>
      <c r="AS51" s="76"/>
    </row>
    <row r="52" spans="2:46" ht="15.75" thickBot="1" x14ac:dyDescent="0.3">
      <c r="B52" s="77"/>
      <c r="C52" s="13"/>
      <c r="D52" s="118"/>
      <c r="E52" s="118"/>
      <c r="F52" s="118"/>
      <c r="G52" s="15"/>
      <c r="H52" s="52" t="s">
        <v>91</v>
      </c>
      <c r="I52" s="400">
        <f t="shared" ref="I52:AQ52" si="27">SUM(I42:I51)</f>
        <v>0</v>
      </c>
      <c r="J52" s="400">
        <f t="shared" si="27"/>
        <v>0</v>
      </c>
      <c r="K52" s="400">
        <f t="shared" si="27"/>
        <v>0</v>
      </c>
      <c r="L52" s="400">
        <f t="shared" si="27"/>
        <v>0</v>
      </c>
      <c r="M52" s="400">
        <f t="shared" si="27"/>
        <v>0</v>
      </c>
      <c r="N52" s="400">
        <f t="shared" si="27"/>
        <v>0</v>
      </c>
      <c r="O52" s="400">
        <f t="shared" si="27"/>
        <v>0</v>
      </c>
      <c r="P52" s="400">
        <f t="shared" si="27"/>
        <v>0</v>
      </c>
      <c r="Q52" s="400">
        <f t="shared" si="27"/>
        <v>0</v>
      </c>
      <c r="R52" s="400">
        <f t="shared" si="27"/>
        <v>0</v>
      </c>
      <c r="S52" s="400">
        <f t="shared" si="27"/>
        <v>0</v>
      </c>
      <c r="T52" s="400">
        <f t="shared" si="27"/>
        <v>0</v>
      </c>
      <c r="U52" s="400">
        <f t="shared" si="27"/>
        <v>0</v>
      </c>
      <c r="V52" s="400">
        <f t="shared" si="27"/>
        <v>0</v>
      </c>
      <c r="W52" s="400">
        <f t="shared" si="27"/>
        <v>0</v>
      </c>
      <c r="X52" s="400">
        <f t="shared" si="27"/>
        <v>0</v>
      </c>
      <c r="Y52" s="400">
        <f t="shared" si="27"/>
        <v>0</v>
      </c>
      <c r="Z52" s="400">
        <f t="shared" si="27"/>
        <v>0</v>
      </c>
      <c r="AA52" s="400">
        <f t="shared" si="27"/>
        <v>0</v>
      </c>
      <c r="AB52" s="400">
        <f t="shared" si="27"/>
        <v>0</v>
      </c>
      <c r="AC52" s="400">
        <f t="shared" si="27"/>
        <v>0</v>
      </c>
      <c r="AD52" s="400">
        <f t="shared" si="27"/>
        <v>0</v>
      </c>
      <c r="AE52" s="400">
        <f t="shared" si="27"/>
        <v>0</v>
      </c>
      <c r="AF52" s="400">
        <f t="shared" si="27"/>
        <v>0</v>
      </c>
      <c r="AG52" s="400">
        <f t="shared" si="27"/>
        <v>0</v>
      </c>
      <c r="AH52" s="400">
        <f t="shared" si="27"/>
        <v>0</v>
      </c>
      <c r="AI52" s="400">
        <f t="shared" si="27"/>
        <v>0</v>
      </c>
      <c r="AJ52" s="400">
        <f t="shared" si="27"/>
        <v>0</v>
      </c>
      <c r="AK52" s="400">
        <f t="shared" si="27"/>
        <v>0</v>
      </c>
      <c r="AL52" s="400">
        <f t="shared" si="27"/>
        <v>0</v>
      </c>
      <c r="AM52" s="400">
        <f t="shared" si="27"/>
        <v>0</v>
      </c>
      <c r="AN52" s="400">
        <f t="shared" si="27"/>
        <v>0</v>
      </c>
      <c r="AO52" s="400">
        <f t="shared" si="27"/>
        <v>0</v>
      </c>
      <c r="AP52" s="400">
        <f t="shared" si="27"/>
        <v>0</v>
      </c>
      <c r="AQ52" s="400">
        <f t="shared" si="27"/>
        <v>0</v>
      </c>
      <c r="AR52" s="398">
        <f>SUM(AR42:AR51)</f>
        <v>0</v>
      </c>
      <c r="AS52" s="76"/>
    </row>
    <row r="53" spans="2:46" ht="24.75" customHeight="1" thickBot="1" x14ac:dyDescent="0.3">
      <c r="B53" s="77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8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7"/>
      <c r="AS53" s="76"/>
      <c r="AT53" s="19"/>
    </row>
    <row r="54" spans="2:46" ht="24.75" customHeight="1" x14ac:dyDescent="0.25">
      <c r="B54" s="77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76"/>
      <c r="AT54" s="19"/>
    </row>
    <row r="55" spans="2:46" x14ac:dyDescent="0.25">
      <c r="B55" s="77"/>
      <c r="C55" s="81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76"/>
      <c r="AT55" s="19"/>
    </row>
    <row r="56" spans="2:46" x14ac:dyDescent="0.25">
      <c r="B56" s="77"/>
      <c r="C56" s="81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76"/>
      <c r="AT56" s="19"/>
    </row>
    <row r="57" spans="2:46" ht="15.75" thickBot="1" x14ac:dyDescent="0.3">
      <c r="B57" s="96"/>
      <c r="C57" s="126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4"/>
      <c r="AT57" s="19"/>
    </row>
    <row r="58" spans="2:46" x14ac:dyDescent="0.25">
      <c r="AC58" s="5"/>
      <c r="AD58" s="5"/>
      <c r="AT58" s="19"/>
    </row>
    <row r="59" spans="2:46" x14ac:dyDescent="0.25">
      <c r="AC59" s="5"/>
      <c r="AD59" s="5"/>
      <c r="AT59" s="19"/>
    </row>
    <row r="60" spans="2:46" x14ac:dyDescent="0.25">
      <c r="AT60" s="19"/>
    </row>
    <row r="61" spans="2:46" x14ac:dyDescent="0.25">
      <c r="AT61" s="19"/>
    </row>
    <row r="62" spans="2:46" x14ac:dyDescent="0.25">
      <c r="AT62" s="19"/>
    </row>
    <row r="63" spans="2:46" x14ac:dyDescent="0.25">
      <c r="AT63" s="19"/>
    </row>
    <row r="64" spans="2:46" x14ac:dyDescent="0.25">
      <c r="AT64" s="19"/>
    </row>
    <row r="65" spans="46:46" x14ac:dyDescent="0.25">
      <c r="AT65" s="19"/>
    </row>
    <row r="66" spans="46:46" x14ac:dyDescent="0.25">
      <c r="AT66" s="19"/>
    </row>
    <row r="67" spans="46:46" x14ac:dyDescent="0.25">
      <c r="AT67" s="19"/>
    </row>
    <row r="68" spans="46:46" x14ac:dyDescent="0.25">
      <c r="AT68" s="19"/>
    </row>
    <row r="69" spans="46:46" x14ac:dyDescent="0.25">
      <c r="AT69" s="19"/>
    </row>
    <row r="70" spans="46:46" x14ac:dyDescent="0.25">
      <c r="AT70" s="19"/>
    </row>
    <row r="71" spans="46:46" x14ac:dyDescent="0.25">
      <c r="AT71" s="19"/>
    </row>
    <row r="72" spans="46:46" x14ac:dyDescent="0.25">
      <c r="AT72" s="19"/>
    </row>
    <row r="73" spans="46:46" x14ac:dyDescent="0.25">
      <c r="AT73" s="19"/>
    </row>
    <row r="74" spans="46:46" x14ac:dyDescent="0.25">
      <c r="AT74" s="19"/>
    </row>
    <row r="75" spans="46:46" x14ac:dyDescent="0.25">
      <c r="AT75" s="19"/>
    </row>
    <row r="76" spans="46:46" x14ac:dyDescent="0.25">
      <c r="AT76" s="19"/>
    </row>
    <row r="77" spans="46:46" x14ac:dyDescent="0.25">
      <c r="AT77" s="19"/>
    </row>
    <row r="78" spans="46:46" x14ac:dyDescent="0.25">
      <c r="AT78" s="19"/>
    </row>
    <row r="79" spans="46:46" x14ac:dyDescent="0.25">
      <c r="AT79" s="19"/>
    </row>
    <row r="80" spans="46:46" x14ac:dyDescent="0.25">
      <c r="AT80" s="19"/>
    </row>
    <row r="81" spans="46:46" x14ac:dyDescent="0.25">
      <c r="AT81" s="19"/>
    </row>
    <row r="82" spans="46:46" x14ac:dyDescent="0.25">
      <c r="AT82" s="19"/>
    </row>
    <row r="83" spans="46:46" x14ac:dyDescent="0.25">
      <c r="AT83" s="19"/>
    </row>
    <row r="84" spans="46:46" x14ac:dyDescent="0.25">
      <c r="AT84" s="19"/>
    </row>
    <row r="85" spans="46:46" x14ac:dyDescent="0.25">
      <c r="AT85" s="19"/>
    </row>
    <row r="86" spans="46:46" x14ac:dyDescent="0.25">
      <c r="AT86" s="19"/>
    </row>
    <row r="87" spans="46:46" x14ac:dyDescent="0.25">
      <c r="AT87" s="19"/>
    </row>
    <row r="88" spans="46:46" x14ac:dyDescent="0.25">
      <c r="AT88" s="19"/>
    </row>
    <row r="89" spans="46:46" x14ac:dyDescent="0.25">
      <c r="AT89" s="19"/>
    </row>
    <row r="90" spans="46:46" x14ac:dyDescent="0.25">
      <c r="AT90" s="19"/>
    </row>
    <row r="91" spans="46:46" x14ac:dyDescent="0.25">
      <c r="AT91" s="19"/>
    </row>
    <row r="93" spans="46:46" x14ac:dyDescent="0.25">
      <c r="AT93" s="19"/>
    </row>
    <row r="95" spans="46:46" x14ac:dyDescent="0.25">
      <c r="AT95" s="19"/>
    </row>
    <row r="97" spans="46:46" x14ac:dyDescent="0.25">
      <c r="AT97" s="19"/>
    </row>
    <row r="99" spans="46:46" x14ac:dyDescent="0.25">
      <c r="AT99" s="19"/>
    </row>
    <row r="101" spans="46:46" x14ac:dyDescent="0.25">
      <c r="AT101" s="19"/>
    </row>
    <row r="103" spans="46:46" x14ac:dyDescent="0.25">
      <c r="AT103" s="19"/>
    </row>
    <row r="105" spans="46:46" x14ac:dyDescent="0.25">
      <c r="AT105" s="19"/>
    </row>
    <row r="106" spans="46:46" x14ac:dyDescent="0.25">
      <c r="AT106" s="5">
        <v>76</v>
      </c>
    </row>
    <row r="107" spans="46:46" x14ac:dyDescent="0.25">
      <c r="AT107" s="19">
        <v>77</v>
      </c>
    </row>
    <row r="108" spans="46:46" x14ac:dyDescent="0.25">
      <c r="AT108" s="5">
        <v>78</v>
      </c>
    </row>
  </sheetData>
  <sheetProtection algorithmName="SHA-512" hashValue="Y+LQ6U7+4hM1GLF2pmmbxm7OQezfibnQ3ltN6yIlrS4b++NVKe2M2ST4EmY3r9AHNfeMZUHsdkN68I0gE93CUg==" saltValue="q+PsKuqhycSy5LxB8aB8Mw==" spinCount="100000" sheet="1" objects="1" scenarios="1" insertRows="0"/>
  <mergeCells count="14">
    <mergeCell ref="G41:H41"/>
    <mergeCell ref="C23:D23"/>
    <mergeCell ref="I26:AR26"/>
    <mergeCell ref="I27:AJ27"/>
    <mergeCell ref="G28:H28"/>
    <mergeCell ref="C9:AC9"/>
    <mergeCell ref="C15:AC15"/>
    <mergeCell ref="Z7:AA7"/>
    <mergeCell ref="X6:AC6"/>
    <mergeCell ref="C3:E3"/>
    <mergeCell ref="C4:H4"/>
    <mergeCell ref="C5:E5"/>
    <mergeCell ref="I6:L6"/>
    <mergeCell ref="M6:W6"/>
  </mergeCells>
  <pageMargins left="0.7" right="0.7" top="0.75" bottom="0.75" header="0.3" footer="0.3"/>
  <pageSetup paperSize="9" orientation="portrait" r:id="rId1"/>
  <ignoredErrors>
    <ignoredError sqref="J39:AQ39 J52:AQ52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'Valores-Padrão'!$C$8:$C$11</xm:f>
          </x14:formula1>
          <xm:sqref>F10:F14</xm:sqref>
        </x14:dataValidation>
        <x14:dataValidation type="list" allowBlank="1" showInputMessage="1" showErrorMessage="1">
          <x14:formula1>
            <xm:f>'Valores-Padrão'!$F$9:$F$10</xm:f>
          </x14:formula1>
          <xm:sqref>H10:H14</xm:sqref>
        </x14:dataValidation>
        <x14:dataValidation type="list" allowBlank="1" showInputMessage="1" showErrorMessage="1">
          <x14:formula1>
            <xm:f>'Fatores de conversão'!$L$2:$L$3</xm:f>
          </x14:formula1>
          <xm:sqref>F1 E16:E20 E10:E14</xm:sqref>
        </x14:dataValidation>
        <x14:dataValidation type="list" allowBlank="1" showInputMessage="1" showErrorMessage="1">
          <x14:formula1>
            <xm:f>'Valores-Padrão'!$E$8:$E$11</xm:f>
          </x14:formula1>
          <xm:sqref>Z10:Z14</xm:sqref>
        </x14:dataValidation>
        <x14:dataValidation type="list" allowBlank="1" showInputMessage="1" showErrorMessage="1">
          <x14:formula1>
            <xm:f>'Fatores de conversão'!$E$22:$E$28</xm:f>
          </x14:formula1>
          <xm:sqref>J10:J14 J16:J20</xm:sqref>
        </x14:dataValidation>
        <x14:dataValidation type="list" allowBlank="1" showInputMessage="1" showErrorMessage="1">
          <x14:formula1>
            <xm:f>'Fatores de conversão'!$D$3:$D$4</xm:f>
          </x14:formula1>
          <xm:sqref>P10:P14 P16:P20</xm:sqref>
        </x14:dataValidation>
        <x14:dataValidation type="list" allowBlank="1" showInputMessage="1" showErrorMessage="1">
          <x14:formula1>
            <xm:f>'Fatores de conversão'!$C$12:$C$17</xm:f>
          </x14:formula1>
          <xm:sqref>R10:R14 R16:R20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/>
  <dimension ref="B1:AU108"/>
  <sheetViews>
    <sheetView showGridLines="0" zoomScale="80" zoomScaleNormal="80" workbookViewId="0"/>
  </sheetViews>
  <sheetFormatPr defaultColWidth="9.140625" defaultRowHeight="15" x14ac:dyDescent="0.25"/>
  <cols>
    <col min="1" max="2" width="9.140625" style="5"/>
    <col min="3" max="3" width="11.5703125" style="4" customWidth="1"/>
    <col min="4" max="4" width="37.7109375" style="5" bestFit="1" customWidth="1"/>
    <col min="5" max="5" width="21.7109375" style="5" customWidth="1"/>
    <col min="6" max="6" width="62.28515625" style="5" customWidth="1"/>
    <col min="7" max="8" width="18.140625" style="5" customWidth="1"/>
    <col min="9" max="10" width="16" style="5" customWidth="1"/>
    <col min="11" max="11" width="15.7109375" style="5" bestFit="1" customWidth="1"/>
    <col min="12" max="12" width="16" style="5" customWidth="1"/>
    <col min="13" max="13" width="24" style="5" customWidth="1"/>
    <col min="14" max="14" width="21.140625" style="5" customWidth="1"/>
    <col min="15" max="16" width="13.85546875" style="5" customWidth="1"/>
    <col min="17" max="18" width="15.5703125" style="5" customWidth="1"/>
    <col min="19" max="19" width="16.140625" style="5" customWidth="1"/>
    <col min="20" max="22" width="18.5703125" style="5" customWidth="1"/>
    <col min="23" max="23" width="18" style="5" customWidth="1"/>
    <col min="24" max="25" width="18.5703125" style="5" customWidth="1"/>
    <col min="26" max="26" width="18.28515625" style="5" customWidth="1"/>
    <col min="27" max="27" width="15.7109375" style="5" bestFit="1" customWidth="1"/>
    <col min="28" max="29" width="15.7109375" bestFit="1" customWidth="1"/>
    <col min="30" max="32" width="15.7109375" style="5" bestFit="1" customWidth="1"/>
    <col min="33" max="33" width="18" style="5" bestFit="1" customWidth="1"/>
    <col min="34" max="34" width="18" style="5" customWidth="1"/>
    <col min="35" max="35" width="12.85546875" style="5" customWidth="1"/>
    <col min="36" max="36" width="9.140625" style="5"/>
    <col min="37" max="37" width="11.85546875" style="5" customWidth="1"/>
    <col min="38" max="40" width="9.140625" style="5"/>
    <col min="41" max="41" width="18.5703125" style="5" customWidth="1"/>
    <col min="42" max="42" width="25.7109375" style="5" customWidth="1"/>
    <col min="43" max="46" width="18.5703125" style="5" customWidth="1"/>
    <col min="47" max="50" width="11.28515625" style="5" customWidth="1"/>
    <col min="51" max="16384" width="9.140625" style="5"/>
  </cols>
  <sheetData>
    <row r="1" spans="2:47" ht="15.75" thickBot="1" x14ac:dyDescent="0.3"/>
    <row r="2" spans="2:47" x14ac:dyDescent="0.25">
      <c r="B2" s="89"/>
      <c r="C2" s="90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122"/>
      <c r="AC2" s="122"/>
      <c r="AD2" s="73"/>
      <c r="AE2" s="73"/>
      <c r="AF2" s="73"/>
      <c r="AG2" s="73"/>
      <c r="AH2" s="73"/>
      <c r="AI2" s="74"/>
    </row>
    <row r="3" spans="2:47" ht="21" x14ac:dyDescent="0.25">
      <c r="B3" s="77"/>
      <c r="C3" s="619" t="s">
        <v>65</v>
      </c>
      <c r="D3" s="619"/>
      <c r="E3" s="619"/>
      <c r="F3" s="188"/>
      <c r="G3" s="188"/>
      <c r="H3" s="188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76"/>
    </row>
    <row r="4" spans="2:47" ht="50.25" customHeight="1" x14ac:dyDescent="0.25">
      <c r="B4" s="77"/>
      <c r="C4" s="620" t="s">
        <v>93</v>
      </c>
      <c r="D4" s="620"/>
      <c r="E4" s="620"/>
      <c r="F4" s="620"/>
      <c r="G4" s="620"/>
      <c r="H4" s="62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123"/>
      <c r="AC4" s="123"/>
      <c r="AD4" s="40"/>
      <c r="AE4" s="40"/>
      <c r="AF4" s="40"/>
      <c r="AG4" s="40"/>
      <c r="AH4" s="40"/>
      <c r="AI4" s="76"/>
    </row>
    <row r="5" spans="2:47" ht="38.25" customHeight="1" x14ac:dyDescent="0.25">
      <c r="B5" s="77"/>
      <c r="C5" s="621" t="s">
        <v>67</v>
      </c>
      <c r="D5" s="621"/>
      <c r="E5" s="621"/>
      <c r="F5" s="189"/>
      <c r="G5" s="189"/>
      <c r="H5" s="189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76"/>
    </row>
    <row r="6" spans="2:47" s="8" customFormat="1" x14ac:dyDescent="0.25">
      <c r="B6" s="91"/>
      <c r="C6" s="85"/>
      <c r="D6" s="86"/>
      <c r="E6" s="86"/>
      <c r="F6" s="86"/>
      <c r="G6" s="86"/>
      <c r="H6" s="86"/>
      <c r="I6" s="618" t="s">
        <v>25</v>
      </c>
      <c r="J6" s="618"/>
      <c r="K6" s="618"/>
      <c r="L6" s="618"/>
      <c r="M6" s="622" t="s">
        <v>28</v>
      </c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2" t="s">
        <v>0</v>
      </c>
      <c r="Y6" s="623"/>
      <c r="Z6" s="623"/>
      <c r="AA6" s="623"/>
      <c r="AB6" s="626"/>
      <c r="AC6" s="124"/>
      <c r="AD6" s="86"/>
      <c r="AE6" s="86"/>
      <c r="AF6" s="86"/>
      <c r="AG6" s="86"/>
      <c r="AH6" s="86"/>
      <c r="AI6" s="92"/>
      <c r="AN6" s="86"/>
      <c r="AO6" s="86"/>
      <c r="AP6" s="86"/>
      <c r="AQ6" s="86"/>
      <c r="AR6" s="86"/>
      <c r="AS6" s="86"/>
      <c r="AT6" s="86"/>
      <c r="AU6" s="86"/>
    </row>
    <row r="7" spans="2:47" s="19" customFormat="1" ht="51.75" customHeight="1" thickBot="1" x14ac:dyDescent="0.3">
      <c r="B7" s="93"/>
      <c r="C7" s="41"/>
      <c r="D7" s="87"/>
      <c r="E7" s="87"/>
      <c r="F7" s="87"/>
      <c r="G7" s="183" t="s">
        <v>257</v>
      </c>
      <c r="H7" s="20" t="s">
        <v>27</v>
      </c>
      <c r="I7" s="45" t="s">
        <v>3</v>
      </c>
      <c r="J7" s="45" t="s">
        <v>260</v>
      </c>
      <c r="K7" s="258" t="s">
        <v>3</v>
      </c>
      <c r="L7" s="45" t="s">
        <v>339</v>
      </c>
      <c r="M7" s="193" t="s">
        <v>233</v>
      </c>
      <c r="N7" s="257" t="s">
        <v>234</v>
      </c>
      <c r="O7" s="258" t="s">
        <v>4</v>
      </c>
      <c r="P7" s="45" t="s">
        <v>331</v>
      </c>
      <c r="Q7" s="258" t="s">
        <v>5</v>
      </c>
      <c r="R7" s="45" t="s">
        <v>332</v>
      </c>
      <c r="S7" s="258" t="s">
        <v>6</v>
      </c>
      <c r="T7" s="45" t="s">
        <v>236</v>
      </c>
      <c r="U7" s="183" t="s">
        <v>235</v>
      </c>
      <c r="V7" s="183" t="s">
        <v>238</v>
      </c>
      <c r="W7" s="258" t="s">
        <v>237</v>
      </c>
      <c r="X7" s="20" t="s">
        <v>2</v>
      </c>
      <c r="Y7" s="305" t="s">
        <v>296</v>
      </c>
      <c r="Z7" s="304" t="s">
        <v>295</v>
      </c>
      <c r="AA7" s="268" t="s">
        <v>87</v>
      </c>
      <c r="AB7" s="268" t="s">
        <v>1</v>
      </c>
      <c r="AC7" s="87"/>
      <c r="AD7" s="87"/>
      <c r="AE7" s="87"/>
      <c r="AF7" s="87"/>
      <c r="AG7" s="87"/>
      <c r="AH7" s="488"/>
      <c r="AI7" s="94"/>
      <c r="AN7" s="87"/>
      <c r="AO7" s="87"/>
      <c r="AP7" s="87"/>
      <c r="AQ7" s="87"/>
      <c r="AR7" s="87"/>
      <c r="AS7" s="87"/>
      <c r="AT7" s="87"/>
      <c r="AU7" s="87"/>
    </row>
    <row r="8" spans="2:47" s="19" customFormat="1" ht="63" customHeight="1" x14ac:dyDescent="0.25">
      <c r="B8" s="93"/>
      <c r="C8" s="46" t="s">
        <v>21</v>
      </c>
      <c r="D8" s="21" t="s">
        <v>22</v>
      </c>
      <c r="E8" s="191" t="s">
        <v>232</v>
      </c>
      <c r="F8" s="21" t="s">
        <v>71</v>
      </c>
      <c r="G8" s="192" t="s">
        <v>258</v>
      </c>
      <c r="H8" s="21" t="s">
        <v>259</v>
      </c>
      <c r="I8" s="192" t="s">
        <v>7</v>
      </c>
      <c r="J8" s="192" t="s">
        <v>330</v>
      </c>
      <c r="K8" s="259" t="s">
        <v>8</v>
      </c>
      <c r="L8" s="192" t="s">
        <v>9</v>
      </c>
      <c r="M8" s="192" t="s">
        <v>10</v>
      </c>
      <c r="N8" s="259" t="s">
        <v>9</v>
      </c>
      <c r="O8" s="259" t="s">
        <v>11</v>
      </c>
      <c r="P8" s="192"/>
      <c r="Q8" s="259" t="s">
        <v>8</v>
      </c>
      <c r="R8" s="192" t="s">
        <v>333</v>
      </c>
      <c r="S8" s="259" t="s">
        <v>12</v>
      </c>
      <c r="T8" s="192" t="s">
        <v>9</v>
      </c>
      <c r="U8" s="192" t="s">
        <v>9</v>
      </c>
      <c r="V8" s="306" t="s">
        <v>212</v>
      </c>
      <c r="W8" s="259" t="s">
        <v>239</v>
      </c>
      <c r="X8" s="21" t="s">
        <v>212</v>
      </c>
      <c r="Y8" s="306" t="s">
        <v>212</v>
      </c>
      <c r="Z8" s="21" t="s">
        <v>212</v>
      </c>
      <c r="AA8" s="259" t="s">
        <v>212</v>
      </c>
      <c r="AB8" s="267" t="s">
        <v>26</v>
      </c>
      <c r="AC8" s="87"/>
      <c r="AD8" s="87"/>
      <c r="AE8" s="87"/>
      <c r="AF8" s="87"/>
      <c r="AG8" s="87"/>
      <c r="AH8" s="488"/>
      <c r="AI8" s="94"/>
      <c r="AN8" s="87"/>
      <c r="AO8" s="87"/>
      <c r="AP8" s="212"/>
      <c r="AQ8" s="87"/>
      <c r="AR8" s="87"/>
      <c r="AS8" s="87"/>
      <c r="AT8" s="87"/>
      <c r="AU8" s="87"/>
    </row>
    <row r="9" spans="2:47" s="19" customFormat="1" ht="36.75" customHeight="1" x14ac:dyDescent="0.25">
      <c r="B9" s="93"/>
      <c r="C9" s="606" t="s">
        <v>84</v>
      </c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7"/>
      <c r="AA9" s="607"/>
      <c r="AB9" s="608"/>
      <c r="AC9" s="87"/>
      <c r="AD9" s="87"/>
      <c r="AE9" s="87"/>
      <c r="AF9" s="87"/>
      <c r="AG9" s="87"/>
      <c r="AH9" s="488"/>
      <c r="AI9" s="94"/>
      <c r="AN9" s="87"/>
      <c r="AO9" s="225"/>
      <c r="AP9" s="212"/>
      <c r="AQ9" s="87"/>
      <c r="AR9" s="87"/>
      <c r="AS9" s="87"/>
      <c r="AT9" s="87"/>
      <c r="AU9" s="87"/>
    </row>
    <row r="10" spans="2:47" ht="30" customHeight="1" x14ac:dyDescent="0.25">
      <c r="B10" s="77"/>
      <c r="C10" s="47">
        <v>1</v>
      </c>
      <c r="D10" s="335"/>
      <c r="E10" s="336"/>
      <c r="F10" s="356"/>
      <c r="G10" s="338"/>
      <c r="H10" s="338"/>
      <c r="I10" s="357"/>
      <c r="J10" s="387"/>
      <c r="K10" s="300">
        <f>J10*I10</f>
        <v>0</v>
      </c>
      <c r="L10" s="339"/>
      <c r="M10" s="360"/>
      <c r="N10" s="236">
        <f>IF(M10="",0,M10*L10)</f>
        <v>0</v>
      </c>
      <c r="O10" s="237">
        <f>IF(I10=0,0,M10/I10)</f>
        <v>0</v>
      </c>
      <c r="P10" s="389"/>
      <c r="Q10" s="256">
        <f>P10*M10</f>
        <v>0</v>
      </c>
      <c r="R10" s="387"/>
      <c r="S10" s="256">
        <f>R10*M10</f>
        <v>0</v>
      </c>
      <c r="T10" s="334"/>
      <c r="U10" s="334"/>
      <c r="V10" s="361"/>
      <c r="W10" s="276">
        <f>IF(V10="",0,H10+1)</f>
        <v>0</v>
      </c>
      <c r="X10" s="341"/>
      <c r="Y10" s="334"/>
      <c r="Z10" s="341"/>
      <c r="AA10" s="240">
        <f>IF(X10=0,0,IF(X10&lt;Z10,X10+Y10,(Z10+((Y10/X10)*Z10))))</f>
        <v>0</v>
      </c>
      <c r="AB10" s="241">
        <f>IF(N10=0,0,AA10/N10)</f>
        <v>0</v>
      </c>
      <c r="AC10" s="123"/>
      <c r="AD10" s="307"/>
      <c r="AE10" s="40"/>
      <c r="AF10" s="40"/>
      <c r="AG10" s="40"/>
      <c r="AH10" s="40"/>
      <c r="AI10" s="76"/>
      <c r="AN10" s="40"/>
      <c r="AO10" s="40"/>
      <c r="AP10" s="212"/>
      <c r="AQ10" s="87"/>
      <c r="AR10" s="87"/>
      <c r="AS10" s="87"/>
      <c r="AT10" s="40"/>
      <c r="AU10" s="40"/>
    </row>
    <row r="11" spans="2:47" ht="30" customHeight="1" x14ac:dyDescent="0.25">
      <c r="B11" s="77"/>
      <c r="C11" s="47">
        <v>2</v>
      </c>
      <c r="D11" s="335"/>
      <c r="E11" s="336"/>
      <c r="F11" s="356"/>
      <c r="G11" s="338"/>
      <c r="H11" s="338"/>
      <c r="I11" s="357"/>
      <c r="J11" s="387"/>
      <c r="K11" s="300">
        <f t="shared" ref="K11:K14" si="0">J11*I11</f>
        <v>0</v>
      </c>
      <c r="L11" s="339"/>
      <c r="M11" s="360"/>
      <c r="N11" s="236">
        <f t="shared" ref="N11:N14" si="1">IF(M11="",0,M11*L11)</f>
        <v>0</v>
      </c>
      <c r="O11" s="237">
        <f t="shared" ref="O11:O14" si="2">IF(I11=0,0,M11/I11)</f>
        <v>0</v>
      </c>
      <c r="P11" s="389"/>
      <c r="Q11" s="256">
        <f t="shared" ref="Q11:Q14" si="3">P11*M11</f>
        <v>0</v>
      </c>
      <c r="R11" s="387"/>
      <c r="S11" s="256">
        <f t="shared" ref="S11:S14" si="4">R11*M11</f>
        <v>0</v>
      </c>
      <c r="T11" s="334"/>
      <c r="U11" s="334"/>
      <c r="V11" s="361"/>
      <c r="W11" s="276">
        <f t="shared" ref="W11:W14" si="5">IF(V11="",0,H11+1)</f>
        <v>0</v>
      </c>
      <c r="X11" s="364"/>
      <c r="Y11" s="334"/>
      <c r="Z11" s="341"/>
      <c r="AA11" s="240">
        <f t="shared" ref="AA11:AA14" si="6">IF(X11=0,0,IF(X11&lt;Z11,X11+Y11,(Z11+((Y11/X11)*Z11))))</f>
        <v>0</v>
      </c>
      <c r="AB11" s="241">
        <f>IF(N11=0,0,AA11/N11)</f>
        <v>0</v>
      </c>
      <c r="AC11" s="123"/>
      <c r="AD11" s="40"/>
      <c r="AE11" s="40"/>
      <c r="AF11" s="40"/>
      <c r="AG11" s="40"/>
      <c r="AH11" s="40"/>
      <c r="AI11" s="76"/>
      <c r="AN11" s="40"/>
      <c r="AO11" s="40"/>
      <c r="AP11" s="212"/>
      <c r="AQ11" s="87"/>
      <c r="AR11" s="87"/>
      <c r="AS11" s="87"/>
      <c r="AT11" s="40"/>
      <c r="AU11" s="40"/>
    </row>
    <row r="12" spans="2:47" ht="30" customHeight="1" x14ac:dyDescent="0.25">
      <c r="B12" s="77"/>
      <c r="C12" s="47">
        <v>3</v>
      </c>
      <c r="D12" s="335"/>
      <c r="E12" s="336"/>
      <c r="F12" s="356"/>
      <c r="G12" s="338"/>
      <c r="H12" s="338"/>
      <c r="I12" s="357"/>
      <c r="J12" s="387"/>
      <c r="K12" s="300">
        <f t="shared" si="0"/>
        <v>0</v>
      </c>
      <c r="L12" s="339"/>
      <c r="M12" s="360"/>
      <c r="N12" s="236">
        <f t="shared" si="1"/>
        <v>0</v>
      </c>
      <c r="O12" s="237">
        <f t="shared" si="2"/>
        <v>0</v>
      </c>
      <c r="P12" s="389"/>
      <c r="Q12" s="256">
        <f t="shared" si="3"/>
        <v>0</v>
      </c>
      <c r="R12" s="387"/>
      <c r="S12" s="256">
        <f t="shared" si="4"/>
        <v>0</v>
      </c>
      <c r="T12" s="334"/>
      <c r="U12" s="334"/>
      <c r="V12" s="361"/>
      <c r="W12" s="276">
        <f t="shared" si="5"/>
        <v>0</v>
      </c>
      <c r="X12" s="364"/>
      <c r="Y12" s="334"/>
      <c r="Z12" s="341"/>
      <c r="AA12" s="240">
        <f t="shared" si="6"/>
        <v>0</v>
      </c>
      <c r="AB12" s="241">
        <f>IF(N12=0,0,AA12/N12)</f>
        <v>0</v>
      </c>
      <c r="AC12" s="123"/>
      <c r="AD12" s="40"/>
      <c r="AE12" s="40"/>
      <c r="AF12" s="40"/>
      <c r="AG12" s="40"/>
      <c r="AH12" s="40"/>
      <c r="AI12" s="76"/>
      <c r="AN12" s="40"/>
      <c r="AO12" s="40"/>
      <c r="AP12" s="212"/>
      <c r="AQ12" s="87"/>
      <c r="AR12" s="87"/>
      <c r="AS12" s="87"/>
      <c r="AT12" s="40"/>
      <c r="AU12" s="40"/>
    </row>
    <row r="13" spans="2:47" ht="30" customHeight="1" x14ac:dyDescent="0.25">
      <c r="B13" s="77"/>
      <c r="C13" s="47">
        <v>4</v>
      </c>
      <c r="D13" s="335"/>
      <c r="E13" s="336"/>
      <c r="F13" s="356"/>
      <c r="G13" s="338"/>
      <c r="H13" s="338"/>
      <c r="I13" s="357"/>
      <c r="J13" s="387"/>
      <c r="K13" s="300">
        <f t="shared" si="0"/>
        <v>0</v>
      </c>
      <c r="L13" s="339"/>
      <c r="M13" s="360"/>
      <c r="N13" s="236">
        <f t="shared" si="1"/>
        <v>0</v>
      </c>
      <c r="O13" s="237">
        <f t="shared" si="2"/>
        <v>0</v>
      </c>
      <c r="P13" s="389"/>
      <c r="Q13" s="256">
        <f t="shared" si="3"/>
        <v>0</v>
      </c>
      <c r="R13" s="387"/>
      <c r="S13" s="256">
        <f t="shared" si="4"/>
        <v>0</v>
      </c>
      <c r="T13" s="334"/>
      <c r="U13" s="334"/>
      <c r="V13" s="361"/>
      <c r="W13" s="276">
        <f t="shared" si="5"/>
        <v>0</v>
      </c>
      <c r="X13" s="364"/>
      <c r="Y13" s="334"/>
      <c r="Z13" s="341"/>
      <c r="AA13" s="240">
        <f t="shared" si="6"/>
        <v>0</v>
      </c>
      <c r="AB13" s="241">
        <f>IF(N13=0,0,AA13/N13)</f>
        <v>0</v>
      </c>
      <c r="AC13" s="123"/>
      <c r="AD13" s="40"/>
      <c r="AE13" s="40"/>
      <c r="AF13" s="40"/>
      <c r="AG13" s="40"/>
      <c r="AH13" s="40"/>
      <c r="AI13" s="76"/>
      <c r="AN13" s="40"/>
      <c r="AO13" s="40"/>
      <c r="AP13" s="213"/>
      <c r="AQ13" s="87"/>
      <c r="AR13" s="87"/>
      <c r="AS13" s="87"/>
      <c r="AT13" s="40"/>
      <c r="AU13" s="40"/>
    </row>
    <row r="14" spans="2:47" ht="30" customHeight="1" x14ac:dyDescent="0.25">
      <c r="B14" s="77"/>
      <c r="C14" s="47">
        <v>5</v>
      </c>
      <c r="D14" s="335"/>
      <c r="E14" s="336"/>
      <c r="F14" s="356"/>
      <c r="G14" s="338"/>
      <c r="H14" s="338"/>
      <c r="I14" s="357"/>
      <c r="J14" s="387"/>
      <c r="K14" s="300">
        <f t="shared" si="0"/>
        <v>0</v>
      </c>
      <c r="L14" s="339"/>
      <c r="M14" s="357"/>
      <c r="N14" s="236">
        <f t="shared" si="1"/>
        <v>0</v>
      </c>
      <c r="O14" s="237">
        <f t="shared" si="2"/>
        <v>0</v>
      </c>
      <c r="P14" s="389"/>
      <c r="Q14" s="256">
        <f t="shared" si="3"/>
        <v>0</v>
      </c>
      <c r="R14" s="387"/>
      <c r="S14" s="256">
        <f t="shared" si="4"/>
        <v>0</v>
      </c>
      <c r="T14" s="334"/>
      <c r="U14" s="334"/>
      <c r="V14" s="361"/>
      <c r="W14" s="276">
        <f t="shared" si="5"/>
        <v>0</v>
      </c>
      <c r="X14" s="364"/>
      <c r="Y14" s="334"/>
      <c r="Z14" s="341"/>
      <c r="AA14" s="240">
        <f t="shared" si="6"/>
        <v>0</v>
      </c>
      <c r="AB14" s="241">
        <f>IF(N14=0,0,AA14/N14)</f>
        <v>0</v>
      </c>
      <c r="AC14" s="123"/>
      <c r="AD14" s="40"/>
      <c r="AE14" s="40"/>
      <c r="AF14" s="40"/>
      <c r="AG14" s="40"/>
      <c r="AH14" s="40"/>
      <c r="AI14" s="76"/>
      <c r="AN14" s="40"/>
      <c r="AO14" s="40"/>
      <c r="AP14" s="213"/>
      <c r="AQ14" s="87"/>
      <c r="AR14" s="87"/>
      <c r="AS14" s="87"/>
      <c r="AT14" s="40"/>
      <c r="AU14" s="40"/>
    </row>
    <row r="15" spans="2:47" ht="30" customHeight="1" x14ac:dyDescent="0.25">
      <c r="B15" s="77"/>
      <c r="C15" s="606" t="s">
        <v>85</v>
      </c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7"/>
      <c r="T15" s="607"/>
      <c r="U15" s="607"/>
      <c r="V15" s="607"/>
      <c r="W15" s="607"/>
      <c r="X15" s="607"/>
      <c r="Y15" s="607"/>
      <c r="Z15" s="607"/>
      <c r="AA15" s="607"/>
      <c r="AB15" s="608"/>
      <c r="AC15" s="123"/>
      <c r="AD15" s="40"/>
      <c r="AE15" s="40"/>
      <c r="AF15" s="40"/>
      <c r="AG15" s="40"/>
      <c r="AH15" s="40"/>
      <c r="AI15" s="76"/>
      <c r="AN15" s="40"/>
      <c r="AO15" s="40"/>
      <c r="AP15" s="213"/>
      <c r="AQ15" s="87"/>
      <c r="AR15" s="87"/>
      <c r="AS15" s="87"/>
      <c r="AT15" s="40"/>
      <c r="AU15" s="40"/>
    </row>
    <row r="16" spans="2:47" ht="30" customHeight="1" x14ac:dyDescent="0.25">
      <c r="B16" s="77"/>
      <c r="C16" s="47">
        <v>6</v>
      </c>
      <c r="D16" s="335"/>
      <c r="E16" s="336"/>
      <c r="F16" s="356"/>
      <c r="G16" s="338"/>
      <c r="H16" s="338"/>
      <c r="I16" s="357"/>
      <c r="J16" s="387"/>
      <c r="K16" s="300">
        <f t="shared" ref="K16:K20" si="7">J16*I16</f>
        <v>0</v>
      </c>
      <c r="L16" s="339"/>
      <c r="M16" s="357"/>
      <c r="N16" s="236">
        <f>IF(M16="",0,M16*L16)</f>
        <v>0</v>
      </c>
      <c r="O16" s="237">
        <f>IF(I16=0,0,M16/I16)</f>
        <v>0</v>
      </c>
      <c r="P16" s="389"/>
      <c r="Q16" s="256">
        <f t="shared" ref="Q16:Q20" si="8">P16*M16</f>
        <v>0</v>
      </c>
      <c r="R16" s="387"/>
      <c r="S16" s="256">
        <f t="shared" ref="S16:S20" si="9">R16*M16</f>
        <v>0</v>
      </c>
      <c r="T16" s="334"/>
      <c r="U16" s="334"/>
      <c r="V16" s="361"/>
      <c r="W16" s="276">
        <f>IF(V16="",0,H16+1)</f>
        <v>0</v>
      </c>
      <c r="X16" s="341"/>
      <c r="Y16" s="334"/>
      <c r="Z16" s="264"/>
      <c r="AA16" s="240">
        <f>IF(X16=0,0,X16+Y16)</f>
        <v>0</v>
      </c>
      <c r="AB16" s="241">
        <f>IF(N16=0,0,AA16/N16)</f>
        <v>0</v>
      </c>
      <c r="AC16" s="123"/>
      <c r="AD16" s="40"/>
      <c r="AE16" s="40"/>
      <c r="AF16" s="40"/>
      <c r="AG16" s="40"/>
      <c r="AH16" s="40"/>
      <c r="AI16" s="76"/>
      <c r="AN16" s="40"/>
      <c r="AO16" s="40"/>
      <c r="AP16" s="213"/>
      <c r="AQ16" s="87"/>
      <c r="AR16" s="87"/>
      <c r="AS16" s="87"/>
      <c r="AT16" s="40"/>
      <c r="AU16" s="40"/>
    </row>
    <row r="17" spans="2:47" ht="30" customHeight="1" x14ac:dyDescent="0.25">
      <c r="B17" s="77"/>
      <c r="C17" s="47">
        <v>7</v>
      </c>
      <c r="D17" s="335"/>
      <c r="E17" s="336"/>
      <c r="F17" s="356"/>
      <c r="G17" s="338"/>
      <c r="H17" s="338"/>
      <c r="I17" s="357"/>
      <c r="J17" s="387"/>
      <c r="K17" s="300">
        <f t="shared" si="7"/>
        <v>0</v>
      </c>
      <c r="L17" s="339"/>
      <c r="M17" s="357"/>
      <c r="N17" s="236">
        <f t="shared" ref="N17:N19" si="10">IF(M17="",0,M17*L17)</f>
        <v>0</v>
      </c>
      <c r="O17" s="237">
        <f t="shared" ref="O17:O19" si="11">IF(I17=0,0,M17/I17)</f>
        <v>0</v>
      </c>
      <c r="P17" s="389"/>
      <c r="Q17" s="256">
        <f t="shared" si="8"/>
        <v>0</v>
      </c>
      <c r="R17" s="387"/>
      <c r="S17" s="256">
        <f t="shared" si="9"/>
        <v>0</v>
      </c>
      <c r="T17" s="334"/>
      <c r="U17" s="334"/>
      <c r="V17" s="361"/>
      <c r="W17" s="276">
        <f t="shared" ref="W17:W20" si="12">IF(V17="",0,H17+1)</f>
        <v>0</v>
      </c>
      <c r="X17" s="341"/>
      <c r="Y17" s="334"/>
      <c r="Z17" s="262"/>
      <c r="AA17" s="240">
        <f t="shared" ref="AA17:AA20" si="13">IF(X17=0,0,X17+Y17)</f>
        <v>0</v>
      </c>
      <c r="AB17" s="241">
        <f>IF(N17=0,0,AA17/N17)</f>
        <v>0</v>
      </c>
      <c r="AC17" s="123"/>
      <c r="AD17" s="40"/>
      <c r="AE17" s="40"/>
      <c r="AF17" s="40"/>
      <c r="AG17" s="40"/>
      <c r="AH17" s="40"/>
      <c r="AI17" s="76"/>
      <c r="AN17" s="40"/>
      <c r="AO17" s="40"/>
      <c r="AP17" s="213"/>
      <c r="AQ17" s="87"/>
      <c r="AR17" s="87"/>
      <c r="AS17" s="87"/>
      <c r="AT17" s="40"/>
      <c r="AU17" s="40"/>
    </row>
    <row r="18" spans="2:47" ht="30" customHeight="1" x14ac:dyDescent="0.25">
      <c r="B18" s="77"/>
      <c r="C18" s="47">
        <v>8</v>
      </c>
      <c r="D18" s="335"/>
      <c r="E18" s="336"/>
      <c r="F18" s="356"/>
      <c r="G18" s="338"/>
      <c r="H18" s="338"/>
      <c r="I18" s="357"/>
      <c r="J18" s="387"/>
      <c r="K18" s="300">
        <f t="shared" si="7"/>
        <v>0</v>
      </c>
      <c r="L18" s="339"/>
      <c r="M18" s="357"/>
      <c r="N18" s="236">
        <f t="shared" si="10"/>
        <v>0</v>
      </c>
      <c r="O18" s="237">
        <f t="shared" si="11"/>
        <v>0</v>
      </c>
      <c r="P18" s="389"/>
      <c r="Q18" s="256">
        <f t="shared" si="8"/>
        <v>0</v>
      </c>
      <c r="R18" s="387"/>
      <c r="S18" s="256">
        <f t="shared" si="9"/>
        <v>0</v>
      </c>
      <c r="T18" s="334"/>
      <c r="U18" s="334"/>
      <c r="V18" s="361"/>
      <c r="W18" s="276">
        <f t="shared" si="12"/>
        <v>0</v>
      </c>
      <c r="X18" s="341"/>
      <c r="Y18" s="334"/>
      <c r="Z18" s="262"/>
      <c r="AA18" s="240">
        <f t="shared" si="13"/>
        <v>0</v>
      </c>
      <c r="AB18" s="241">
        <f>IF(N18=0,0,AA18/N18)</f>
        <v>0</v>
      </c>
      <c r="AC18" s="123"/>
      <c r="AD18" s="40"/>
      <c r="AE18" s="40"/>
      <c r="AF18" s="40"/>
      <c r="AG18" s="40"/>
      <c r="AH18" s="40"/>
      <c r="AI18" s="76"/>
      <c r="AN18" s="40"/>
      <c r="AO18" s="40"/>
      <c r="AP18" s="213"/>
      <c r="AQ18" s="87"/>
      <c r="AR18" s="87"/>
      <c r="AS18" s="87"/>
      <c r="AT18" s="40"/>
      <c r="AU18" s="40"/>
    </row>
    <row r="19" spans="2:47" ht="30" customHeight="1" x14ac:dyDescent="0.25">
      <c r="B19" s="77"/>
      <c r="C19" s="47">
        <v>9</v>
      </c>
      <c r="D19" s="335"/>
      <c r="E19" s="336"/>
      <c r="F19" s="356"/>
      <c r="G19" s="338"/>
      <c r="H19" s="338"/>
      <c r="I19" s="357"/>
      <c r="J19" s="387"/>
      <c r="K19" s="300">
        <f t="shared" si="7"/>
        <v>0</v>
      </c>
      <c r="L19" s="339"/>
      <c r="M19" s="357"/>
      <c r="N19" s="236">
        <f t="shared" si="10"/>
        <v>0</v>
      </c>
      <c r="O19" s="237">
        <f t="shared" si="11"/>
        <v>0</v>
      </c>
      <c r="P19" s="389"/>
      <c r="Q19" s="256">
        <f t="shared" si="8"/>
        <v>0</v>
      </c>
      <c r="R19" s="387"/>
      <c r="S19" s="256">
        <f t="shared" si="9"/>
        <v>0</v>
      </c>
      <c r="T19" s="334"/>
      <c r="U19" s="334"/>
      <c r="V19" s="361"/>
      <c r="W19" s="276">
        <f t="shared" si="12"/>
        <v>0</v>
      </c>
      <c r="X19" s="341"/>
      <c r="Y19" s="334"/>
      <c r="Z19" s="262"/>
      <c r="AA19" s="240">
        <f t="shared" si="13"/>
        <v>0</v>
      </c>
      <c r="AB19" s="241">
        <f>IF(N19=0,0,AA19/N19)</f>
        <v>0</v>
      </c>
      <c r="AC19" s="123"/>
      <c r="AD19" s="40"/>
      <c r="AE19" s="40"/>
      <c r="AF19" s="40"/>
      <c r="AG19" s="40"/>
      <c r="AH19" s="40"/>
      <c r="AI19" s="76"/>
      <c r="AN19" s="40"/>
      <c r="AO19" s="40"/>
      <c r="AP19" s="213"/>
      <c r="AQ19" s="87"/>
      <c r="AR19" s="87"/>
      <c r="AS19" s="87"/>
      <c r="AT19" s="40"/>
      <c r="AU19" s="40"/>
    </row>
    <row r="20" spans="2:47" ht="30" customHeight="1" thickBot="1" x14ac:dyDescent="0.3">
      <c r="B20" s="77"/>
      <c r="C20" s="48">
        <v>10</v>
      </c>
      <c r="D20" s="345"/>
      <c r="E20" s="346"/>
      <c r="F20" s="358"/>
      <c r="G20" s="348"/>
      <c r="H20" s="348"/>
      <c r="I20" s="359"/>
      <c r="J20" s="388"/>
      <c r="K20" s="308">
        <f t="shared" si="7"/>
        <v>0</v>
      </c>
      <c r="L20" s="350"/>
      <c r="M20" s="359"/>
      <c r="N20" s="238">
        <f>IF(M20="",0,M20*L20)</f>
        <v>0</v>
      </c>
      <c r="O20" s="239">
        <f>IF(I20=0,0,M20/I20)</f>
        <v>0</v>
      </c>
      <c r="P20" s="390"/>
      <c r="Q20" s="256">
        <f t="shared" si="8"/>
        <v>0</v>
      </c>
      <c r="R20" s="388"/>
      <c r="S20" s="272">
        <f t="shared" si="9"/>
        <v>0</v>
      </c>
      <c r="T20" s="362"/>
      <c r="U20" s="362"/>
      <c r="V20" s="363"/>
      <c r="W20" s="276">
        <f t="shared" si="12"/>
        <v>0</v>
      </c>
      <c r="X20" s="344"/>
      <c r="Y20" s="342"/>
      <c r="Z20" s="262"/>
      <c r="AA20" s="240">
        <f t="shared" si="13"/>
        <v>0</v>
      </c>
      <c r="AB20" s="269">
        <f>IF(N20=0,0,AA20/N20)</f>
        <v>0</v>
      </c>
      <c r="AC20" s="123"/>
      <c r="AD20" s="40"/>
      <c r="AE20" s="40"/>
      <c r="AF20" s="40"/>
      <c r="AG20" s="40"/>
      <c r="AH20" s="40"/>
      <c r="AI20" s="76"/>
      <c r="AN20" s="40"/>
      <c r="AO20" s="40"/>
      <c r="AP20" s="213"/>
      <c r="AQ20" s="87"/>
      <c r="AR20" s="87"/>
      <c r="AS20" s="87"/>
      <c r="AT20" s="40"/>
      <c r="AU20" s="40"/>
    </row>
    <row r="21" spans="2:47" ht="15.75" thickBot="1" x14ac:dyDescent="0.3">
      <c r="B21" s="77"/>
      <c r="C21" s="81"/>
      <c r="D21" s="40"/>
      <c r="E21" s="40"/>
      <c r="F21" s="40"/>
      <c r="G21" s="40"/>
      <c r="H21" s="40"/>
      <c r="I21" s="40"/>
      <c r="J21" s="40"/>
      <c r="K21" s="40"/>
      <c r="L21" s="40"/>
      <c r="M21" s="224">
        <f>SUM(M10:M20)</f>
        <v>0</v>
      </c>
      <c r="N21" s="195">
        <f>SUM(N10:N20)</f>
        <v>0</v>
      </c>
      <c r="O21" s="81"/>
      <c r="P21" s="81"/>
      <c r="Q21" s="309">
        <f>SUM(Q10:Q20)</f>
        <v>0</v>
      </c>
      <c r="R21" s="266"/>
      <c r="S21" s="273">
        <f>SUM(S10:S20)</f>
        <v>0</v>
      </c>
      <c r="T21" s="194">
        <f>SUM(T10:T20)</f>
        <v>0</v>
      </c>
      <c r="U21" s="194">
        <f>SUM(U10:U20)</f>
        <v>0</v>
      </c>
      <c r="V21" s="194">
        <f>SUM(V10:V20)</f>
        <v>0</v>
      </c>
      <c r="W21" s="85"/>
      <c r="X21" s="194">
        <f>SUM(X10:X20)</f>
        <v>0</v>
      </c>
      <c r="Y21" s="195">
        <f>SUM(Y10:Y20)</f>
        <v>0</v>
      </c>
      <c r="Z21" s="217"/>
      <c r="AA21" s="278">
        <f>SUM(AA10:AA14)+SUM(AA16:AA20)</f>
        <v>0</v>
      </c>
      <c r="AB21" s="465">
        <f>IF(N21=0,,AA21/N21)</f>
        <v>0</v>
      </c>
      <c r="AC21" s="123"/>
      <c r="AD21" s="40"/>
      <c r="AE21" s="40"/>
      <c r="AF21" s="40"/>
      <c r="AG21" s="40"/>
      <c r="AH21" s="40"/>
      <c r="AI21" s="76"/>
      <c r="AN21" s="40"/>
      <c r="AO21" s="123"/>
      <c r="AP21" s="213"/>
      <c r="AQ21" s="87"/>
      <c r="AR21" s="87"/>
      <c r="AS21" s="87"/>
      <c r="AT21" s="40"/>
      <c r="AU21" s="40"/>
    </row>
    <row r="22" spans="2:47" s="4" customFormat="1" ht="62.25" customHeight="1" thickBot="1" x14ac:dyDescent="0.3">
      <c r="B22" s="6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5" t="s">
        <v>29</v>
      </c>
      <c r="N22" s="85" t="s">
        <v>30</v>
      </c>
      <c r="O22" s="81"/>
      <c r="P22" s="81"/>
      <c r="Q22" s="215" t="s">
        <v>340</v>
      </c>
      <c r="R22" s="3"/>
      <c r="S22" s="215" t="s">
        <v>341</v>
      </c>
      <c r="T22" s="85" t="s">
        <v>31</v>
      </c>
      <c r="U22" s="85" t="s">
        <v>240</v>
      </c>
      <c r="V22" s="85" t="s">
        <v>329</v>
      </c>
      <c r="W22" s="85"/>
      <c r="X22" s="85" t="s">
        <v>33</v>
      </c>
      <c r="Z22" s="85"/>
      <c r="AA22" s="215" t="s">
        <v>254</v>
      </c>
      <c r="AB22" s="85" t="s">
        <v>32</v>
      </c>
      <c r="AC22" s="81"/>
      <c r="AD22" s="81"/>
      <c r="AE22" s="81"/>
      <c r="AF22" s="81"/>
      <c r="AG22" s="81"/>
      <c r="AH22" s="81"/>
      <c r="AI22" s="95"/>
      <c r="AN22" s="81"/>
      <c r="AO22" s="125"/>
      <c r="AP22" s="214"/>
      <c r="AQ22" s="87"/>
      <c r="AR22" s="87"/>
      <c r="AS22" s="87"/>
      <c r="AT22" s="81"/>
      <c r="AU22" s="81"/>
    </row>
    <row r="23" spans="2:47" ht="45" customHeight="1" thickBot="1" x14ac:dyDescent="0.3">
      <c r="B23" s="77"/>
      <c r="C23" s="611" t="s">
        <v>273</v>
      </c>
      <c r="D23" s="612"/>
      <c r="E23" s="196">
        <f>AA21</f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76"/>
      <c r="AN23" s="40"/>
      <c r="AO23" s="40"/>
      <c r="AP23" s="213"/>
      <c r="AQ23" s="87"/>
      <c r="AR23" s="87"/>
      <c r="AS23" s="87"/>
      <c r="AT23" s="40"/>
      <c r="AU23" s="40"/>
    </row>
    <row r="24" spans="2:47" x14ac:dyDescent="0.25">
      <c r="B24" s="77"/>
      <c r="C24" s="8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87"/>
      <c r="AH24" s="488"/>
      <c r="AI24" s="94"/>
      <c r="AJ24" s="19"/>
      <c r="AN24" s="40"/>
      <c r="AO24" s="40"/>
      <c r="AP24" s="213"/>
      <c r="AQ24" s="40"/>
      <c r="AR24" s="87"/>
      <c r="AS24" s="87"/>
      <c r="AT24" s="40"/>
      <c r="AU24" s="40"/>
    </row>
    <row r="25" spans="2:47" ht="15.75" thickBot="1" x14ac:dyDescent="0.3">
      <c r="B25" s="77"/>
      <c r="C25" s="8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87"/>
      <c r="AH25" s="488"/>
      <c r="AI25" s="94"/>
      <c r="AJ25" s="19"/>
      <c r="AN25" s="40"/>
      <c r="AO25" s="40"/>
      <c r="AP25" s="213"/>
      <c r="AQ25" s="40"/>
      <c r="AR25" s="87"/>
      <c r="AS25" s="87"/>
      <c r="AT25" s="40"/>
      <c r="AU25" s="40"/>
    </row>
    <row r="26" spans="2:47" ht="56.25" customHeight="1" thickBot="1" x14ac:dyDescent="0.3">
      <c r="B26" s="77"/>
      <c r="C26" s="38" t="s">
        <v>88</v>
      </c>
      <c r="D26" s="39"/>
      <c r="E26" s="39"/>
      <c r="F26" s="39"/>
      <c r="G26" s="39"/>
      <c r="H26" s="39"/>
      <c r="I26" s="613" t="s">
        <v>245</v>
      </c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  <c r="W26" s="614"/>
      <c r="X26" s="614"/>
      <c r="Y26" s="614"/>
      <c r="Z26" s="614"/>
      <c r="AA26" s="614"/>
      <c r="AB26" s="614"/>
      <c r="AC26" s="614"/>
      <c r="AD26" s="614"/>
      <c r="AE26" s="614"/>
      <c r="AF26" s="614"/>
      <c r="AG26" s="614"/>
      <c r="AH26" s="632"/>
      <c r="AI26" s="94"/>
      <c r="AJ26" s="19"/>
      <c r="AN26" s="40"/>
      <c r="AO26" s="40"/>
      <c r="AP26" s="213"/>
      <c r="AQ26" s="40"/>
      <c r="AR26" s="87"/>
      <c r="AS26" s="87"/>
      <c r="AT26" s="40"/>
      <c r="AU26" s="40"/>
    </row>
    <row r="27" spans="2:47" ht="15.75" thickBot="1" x14ac:dyDescent="0.3">
      <c r="B27" s="77"/>
      <c r="C27" s="11"/>
      <c r="D27" s="33"/>
      <c r="E27" s="33"/>
      <c r="F27" s="33"/>
      <c r="G27" s="12"/>
      <c r="H27" s="33"/>
      <c r="I27" s="633" t="s">
        <v>43</v>
      </c>
      <c r="J27" s="634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4"/>
      <c r="X27" s="634"/>
      <c r="Y27" s="634"/>
      <c r="Z27" s="634"/>
      <c r="AA27" s="634"/>
      <c r="AB27" s="634"/>
      <c r="AC27" s="634"/>
      <c r="AD27" s="634"/>
      <c r="AE27" s="634"/>
      <c r="AF27" s="634"/>
      <c r="AG27" s="635"/>
      <c r="AH27" s="35"/>
      <c r="AI27" s="94"/>
      <c r="AJ27" s="19"/>
      <c r="AN27" s="40"/>
      <c r="AO27" s="40"/>
      <c r="AP27" s="40"/>
      <c r="AQ27" s="40"/>
      <c r="AR27" s="87"/>
      <c r="AS27" s="87"/>
      <c r="AT27" s="40"/>
      <c r="AU27" s="40"/>
    </row>
    <row r="28" spans="2:47" ht="28.5" customHeight="1" thickBot="1" x14ac:dyDescent="0.3">
      <c r="B28" s="77"/>
      <c r="C28" s="32" t="s">
        <v>89</v>
      </c>
      <c r="D28" s="199" t="s">
        <v>44</v>
      </c>
      <c r="E28" s="199" t="s">
        <v>241</v>
      </c>
      <c r="F28" s="199" t="s">
        <v>242</v>
      </c>
      <c r="G28" s="610" t="s">
        <v>244</v>
      </c>
      <c r="H28" s="631"/>
      <c r="I28" s="271">
        <v>1</v>
      </c>
      <c r="J28" s="271">
        <v>2</v>
      </c>
      <c r="K28" s="271">
        <v>3</v>
      </c>
      <c r="L28" s="271">
        <v>4</v>
      </c>
      <c r="M28" s="271">
        <v>5</v>
      </c>
      <c r="N28" s="271">
        <v>6</v>
      </c>
      <c r="O28" s="271">
        <v>7</v>
      </c>
      <c r="P28" s="271">
        <v>8</v>
      </c>
      <c r="Q28" s="271">
        <v>9</v>
      </c>
      <c r="R28" s="271">
        <v>10</v>
      </c>
      <c r="S28" s="271">
        <v>11</v>
      </c>
      <c r="T28" s="271">
        <v>12</v>
      </c>
      <c r="U28" s="271">
        <v>13</v>
      </c>
      <c r="V28" s="271">
        <v>14</v>
      </c>
      <c r="W28" s="271">
        <v>15</v>
      </c>
      <c r="X28" s="271">
        <v>16</v>
      </c>
      <c r="Y28" s="271">
        <v>17</v>
      </c>
      <c r="Z28" s="271">
        <v>18</v>
      </c>
      <c r="AA28" s="271">
        <v>19</v>
      </c>
      <c r="AB28" s="271">
        <v>20</v>
      </c>
      <c r="AC28" s="271">
        <v>21</v>
      </c>
      <c r="AD28" s="271">
        <v>22</v>
      </c>
      <c r="AE28" s="271">
        <v>23</v>
      </c>
      <c r="AF28" s="271">
        <v>24</v>
      </c>
      <c r="AG28" s="271">
        <v>25</v>
      </c>
      <c r="AH28" s="202" t="s">
        <v>90</v>
      </c>
      <c r="AI28" s="94"/>
      <c r="AJ28" s="19"/>
      <c r="AN28" s="40"/>
      <c r="AO28" s="40"/>
      <c r="AP28" s="40"/>
      <c r="AQ28" s="40"/>
      <c r="AR28" s="40"/>
      <c r="AS28" s="40"/>
      <c r="AT28" s="40"/>
      <c r="AU28" s="40"/>
    </row>
    <row r="29" spans="2:47" ht="15.75" thickBot="1" x14ac:dyDescent="0.3">
      <c r="B29" s="77"/>
      <c r="C29" s="25">
        <f>C10</f>
        <v>1</v>
      </c>
      <c r="D29" s="115">
        <f>N10</f>
        <v>0</v>
      </c>
      <c r="E29" s="115">
        <f>T10</f>
        <v>0</v>
      </c>
      <c r="F29" s="115">
        <f>U10</f>
        <v>0</v>
      </c>
      <c r="G29" s="115">
        <f>IF(D29="","",D29-E29-F29)</f>
        <v>0</v>
      </c>
      <c r="H29" s="34"/>
      <c r="I29" s="226">
        <f>$G29</f>
        <v>0</v>
      </c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16"/>
      <c r="AB29" s="516"/>
      <c r="AC29" s="516"/>
      <c r="AD29" s="516"/>
      <c r="AE29" s="516"/>
      <c r="AF29" s="516"/>
      <c r="AG29" s="516"/>
      <c r="AH29" s="275">
        <f t="shared" ref="AH29:AH38" si="14">SUM(I29:AG29)</f>
        <v>0</v>
      </c>
      <c r="AI29" s="94"/>
      <c r="AJ29" s="19"/>
    </row>
    <row r="30" spans="2:47" ht="15.75" thickBot="1" x14ac:dyDescent="0.3">
      <c r="B30" s="77"/>
      <c r="C30" s="25">
        <f>C11</f>
        <v>2</v>
      </c>
      <c r="D30" s="115">
        <f>N11</f>
        <v>0</v>
      </c>
      <c r="E30" s="115">
        <f t="shared" ref="E30:E33" si="15">T11</f>
        <v>0</v>
      </c>
      <c r="F30" s="115">
        <f>U11</f>
        <v>0</v>
      </c>
      <c r="G30" s="115">
        <f>IF(D30="","",D30-E30-F30)</f>
        <v>0</v>
      </c>
      <c r="H30" s="15"/>
      <c r="I30" s="226">
        <f t="shared" ref="I30:I38" si="16">$G30</f>
        <v>0</v>
      </c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/>
      <c r="Y30" s="516"/>
      <c r="Z30" s="516"/>
      <c r="AA30" s="516"/>
      <c r="AB30" s="516"/>
      <c r="AC30" s="516"/>
      <c r="AD30" s="516"/>
      <c r="AE30" s="516"/>
      <c r="AF30" s="516"/>
      <c r="AG30" s="516"/>
      <c r="AH30" s="275">
        <f t="shared" si="14"/>
        <v>0</v>
      </c>
      <c r="AI30" s="94"/>
      <c r="AJ30" s="19"/>
    </row>
    <row r="31" spans="2:47" ht="15.75" thickBot="1" x14ac:dyDescent="0.3">
      <c r="B31" s="77"/>
      <c r="C31" s="25">
        <f>C12</f>
        <v>3</v>
      </c>
      <c r="D31" s="115">
        <f>N12</f>
        <v>0</v>
      </c>
      <c r="E31" s="115">
        <f t="shared" si="15"/>
        <v>0</v>
      </c>
      <c r="F31" s="115">
        <f>U12</f>
        <v>0</v>
      </c>
      <c r="G31" s="115">
        <f t="shared" ref="G31:G38" si="17">IF(D31="","",D31-E31-F31)</f>
        <v>0</v>
      </c>
      <c r="H31" s="15"/>
      <c r="I31" s="226">
        <f t="shared" si="16"/>
        <v>0</v>
      </c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516"/>
      <c r="AA31" s="516"/>
      <c r="AB31" s="516"/>
      <c r="AC31" s="516"/>
      <c r="AD31" s="516"/>
      <c r="AE31" s="516"/>
      <c r="AF31" s="516"/>
      <c r="AG31" s="516"/>
      <c r="AH31" s="275">
        <f t="shared" si="14"/>
        <v>0</v>
      </c>
      <c r="AI31" s="94"/>
      <c r="AJ31" s="19"/>
    </row>
    <row r="32" spans="2:47" ht="15.75" thickBot="1" x14ac:dyDescent="0.3">
      <c r="B32" s="77"/>
      <c r="C32" s="25">
        <f>C13</f>
        <v>4</v>
      </c>
      <c r="D32" s="115">
        <f>N13</f>
        <v>0</v>
      </c>
      <c r="E32" s="115">
        <f t="shared" si="15"/>
        <v>0</v>
      </c>
      <c r="F32" s="115">
        <f>U13</f>
        <v>0</v>
      </c>
      <c r="G32" s="115">
        <f t="shared" si="17"/>
        <v>0</v>
      </c>
      <c r="H32" s="15"/>
      <c r="I32" s="226">
        <f t="shared" si="16"/>
        <v>0</v>
      </c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275">
        <f t="shared" si="14"/>
        <v>0</v>
      </c>
      <c r="AI32" s="94"/>
      <c r="AJ32" s="19"/>
    </row>
    <row r="33" spans="2:36" ht="15.75" thickBot="1" x14ac:dyDescent="0.3">
      <c r="B33" s="77"/>
      <c r="C33" s="25">
        <f>C14</f>
        <v>5</v>
      </c>
      <c r="D33" s="115">
        <f>N14</f>
        <v>0</v>
      </c>
      <c r="E33" s="115">
        <f t="shared" si="15"/>
        <v>0</v>
      </c>
      <c r="F33" s="115">
        <f>U14</f>
        <v>0</v>
      </c>
      <c r="G33" s="115">
        <f t="shared" si="17"/>
        <v>0</v>
      </c>
      <c r="H33" s="15"/>
      <c r="I33" s="226">
        <f t="shared" si="16"/>
        <v>0</v>
      </c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275">
        <f t="shared" si="14"/>
        <v>0</v>
      </c>
      <c r="AI33" s="94"/>
      <c r="AJ33" s="19"/>
    </row>
    <row r="34" spans="2:36" ht="15.75" thickBot="1" x14ac:dyDescent="0.3">
      <c r="B34" s="77"/>
      <c r="C34" s="25">
        <f>C16</f>
        <v>6</v>
      </c>
      <c r="D34" s="116">
        <f>N16</f>
        <v>0</v>
      </c>
      <c r="E34" s="116">
        <f>T16</f>
        <v>0</v>
      </c>
      <c r="F34" s="115">
        <f>U16</f>
        <v>0</v>
      </c>
      <c r="G34" s="115">
        <f t="shared" si="17"/>
        <v>0</v>
      </c>
      <c r="H34" s="27"/>
      <c r="I34" s="226">
        <f t="shared" si="16"/>
        <v>0</v>
      </c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  <c r="U34" s="516"/>
      <c r="V34" s="516"/>
      <c r="W34" s="516"/>
      <c r="X34" s="516"/>
      <c r="Y34" s="516"/>
      <c r="Z34" s="516"/>
      <c r="AA34" s="516"/>
      <c r="AB34" s="516"/>
      <c r="AC34" s="516"/>
      <c r="AD34" s="516"/>
      <c r="AE34" s="516"/>
      <c r="AF34" s="516"/>
      <c r="AG34" s="516"/>
      <c r="AH34" s="275">
        <f t="shared" si="14"/>
        <v>0</v>
      </c>
      <c r="AI34" s="94"/>
      <c r="AJ34" s="19"/>
    </row>
    <row r="35" spans="2:36" ht="15.75" thickBot="1" x14ac:dyDescent="0.3">
      <c r="B35" s="77"/>
      <c r="C35" s="25">
        <f>C17</f>
        <v>7</v>
      </c>
      <c r="D35" s="116">
        <f>N17</f>
        <v>0</v>
      </c>
      <c r="E35" s="116">
        <f t="shared" ref="E35:E38" si="18">T17</f>
        <v>0</v>
      </c>
      <c r="F35" s="115">
        <f>U17</f>
        <v>0</v>
      </c>
      <c r="G35" s="115">
        <f t="shared" si="17"/>
        <v>0</v>
      </c>
      <c r="H35" s="27"/>
      <c r="I35" s="226">
        <f t="shared" si="16"/>
        <v>0</v>
      </c>
      <c r="J35" s="516"/>
      <c r="K35" s="516"/>
      <c r="L35" s="516"/>
      <c r="M35" s="516"/>
      <c r="N35" s="516"/>
      <c r="O35" s="516"/>
      <c r="P35" s="516"/>
      <c r="Q35" s="516"/>
      <c r="R35" s="516"/>
      <c r="S35" s="516"/>
      <c r="T35" s="516"/>
      <c r="U35" s="516"/>
      <c r="V35" s="516"/>
      <c r="W35" s="516"/>
      <c r="X35" s="516"/>
      <c r="Y35" s="516"/>
      <c r="Z35" s="516"/>
      <c r="AA35" s="516"/>
      <c r="AB35" s="516"/>
      <c r="AC35" s="516"/>
      <c r="AD35" s="516"/>
      <c r="AE35" s="516"/>
      <c r="AF35" s="516"/>
      <c r="AG35" s="516"/>
      <c r="AH35" s="275">
        <f t="shared" si="14"/>
        <v>0</v>
      </c>
      <c r="AI35" s="94"/>
      <c r="AJ35" s="19"/>
    </row>
    <row r="36" spans="2:36" ht="15.75" thickBot="1" x14ac:dyDescent="0.3">
      <c r="B36" s="77"/>
      <c r="C36" s="25">
        <f>C18</f>
        <v>8</v>
      </c>
      <c r="D36" s="116">
        <f>N18</f>
        <v>0</v>
      </c>
      <c r="E36" s="116">
        <f t="shared" si="18"/>
        <v>0</v>
      </c>
      <c r="F36" s="115">
        <f>U18</f>
        <v>0</v>
      </c>
      <c r="G36" s="115">
        <f t="shared" si="17"/>
        <v>0</v>
      </c>
      <c r="H36" s="27"/>
      <c r="I36" s="226">
        <f t="shared" si="16"/>
        <v>0</v>
      </c>
      <c r="J36" s="516"/>
      <c r="K36" s="516"/>
      <c r="L36" s="516"/>
      <c r="M36" s="516"/>
      <c r="N36" s="516"/>
      <c r="O36" s="516"/>
      <c r="P36" s="516"/>
      <c r="Q36" s="516"/>
      <c r="R36" s="516"/>
      <c r="S36" s="516"/>
      <c r="T36" s="516"/>
      <c r="U36" s="516"/>
      <c r="V36" s="516"/>
      <c r="W36" s="516"/>
      <c r="X36" s="516"/>
      <c r="Y36" s="516"/>
      <c r="Z36" s="516"/>
      <c r="AA36" s="516"/>
      <c r="AB36" s="516"/>
      <c r="AC36" s="516"/>
      <c r="AD36" s="516"/>
      <c r="AE36" s="516"/>
      <c r="AF36" s="516"/>
      <c r="AG36" s="516"/>
      <c r="AH36" s="275">
        <f t="shared" si="14"/>
        <v>0</v>
      </c>
      <c r="AI36" s="94"/>
      <c r="AJ36" s="19"/>
    </row>
    <row r="37" spans="2:36" ht="15.75" thickBot="1" x14ac:dyDescent="0.3">
      <c r="B37" s="77"/>
      <c r="C37" s="25">
        <f>C19</f>
        <v>9</v>
      </c>
      <c r="D37" s="116">
        <f>N19</f>
        <v>0</v>
      </c>
      <c r="E37" s="116">
        <f t="shared" si="18"/>
        <v>0</v>
      </c>
      <c r="F37" s="115">
        <f>U19</f>
        <v>0</v>
      </c>
      <c r="G37" s="115">
        <f t="shared" si="17"/>
        <v>0</v>
      </c>
      <c r="H37" s="27"/>
      <c r="I37" s="226">
        <f t="shared" si="16"/>
        <v>0</v>
      </c>
      <c r="J37" s="516"/>
      <c r="K37" s="516"/>
      <c r="L37" s="516"/>
      <c r="M37" s="516"/>
      <c r="N37" s="516"/>
      <c r="O37" s="516"/>
      <c r="P37" s="516"/>
      <c r="Q37" s="516"/>
      <c r="R37" s="516"/>
      <c r="S37" s="516"/>
      <c r="T37" s="516"/>
      <c r="U37" s="516"/>
      <c r="V37" s="516"/>
      <c r="W37" s="516"/>
      <c r="X37" s="516"/>
      <c r="Y37" s="516"/>
      <c r="Z37" s="516"/>
      <c r="AA37" s="516"/>
      <c r="AB37" s="516"/>
      <c r="AC37" s="516"/>
      <c r="AD37" s="516"/>
      <c r="AE37" s="516"/>
      <c r="AF37" s="516"/>
      <c r="AG37" s="516"/>
      <c r="AH37" s="275">
        <f t="shared" si="14"/>
        <v>0</v>
      </c>
      <c r="AI37" s="94"/>
      <c r="AJ37" s="19"/>
    </row>
    <row r="38" spans="2:36" ht="15.75" thickBot="1" x14ac:dyDescent="0.3">
      <c r="B38" s="77"/>
      <c r="C38" s="25">
        <f>C20</f>
        <v>10</v>
      </c>
      <c r="D38" s="116">
        <f>N20</f>
        <v>0</v>
      </c>
      <c r="E38" s="116">
        <f t="shared" si="18"/>
        <v>0</v>
      </c>
      <c r="F38" s="115">
        <f>U20</f>
        <v>0</v>
      </c>
      <c r="G38" s="115">
        <f t="shared" si="17"/>
        <v>0</v>
      </c>
      <c r="H38" s="27"/>
      <c r="I38" s="226">
        <f t="shared" si="16"/>
        <v>0</v>
      </c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516"/>
      <c r="AA38" s="516"/>
      <c r="AB38" s="516"/>
      <c r="AC38" s="516"/>
      <c r="AD38" s="516"/>
      <c r="AE38" s="516"/>
      <c r="AF38" s="516"/>
      <c r="AG38" s="516"/>
      <c r="AH38" s="275">
        <f t="shared" si="14"/>
        <v>0</v>
      </c>
      <c r="AI38" s="94"/>
      <c r="AJ38" s="19"/>
    </row>
    <row r="39" spans="2:36" ht="15.75" thickBot="1" x14ac:dyDescent="0.3">
      <c r="B39" s="77"/>
      <c r="C39" s="25"/>
      <c r="D39" s="49"/>
      <c r="E39" s="49"/>
      <c r="F39" s="49"/>
      <c r="G39" s="15"/>
      <c r="H39" s="52" t="s">
        <v>91</v>
      </c>
      <c r="I39" s="198">
        <f>SUM(I29:I38)</f>
        <v>0</v>
      </c>
      <c r="J39" s="198">
        <f t="shared" ref="J39:AG39" si="19">SUM(J29:J38)</f>
        <v>0</v>
      </c>
      <c r="K39" s="198">
        <f t="shared" si="19"/>
        <v>0</v>
      </c>
      <c r="L39" s="198">
        <f t="shared" si="19"/>
        <v>0</v>
      </c>
      <c r="M39" s="198">
        <f t="shared" si="19"/>
        <v>0</v>
      </c>
      <c r="N39" s="198">
        <f t="shared" si="19"/>
        <v>0</v>
      </c>
      <c r="O39" s="198">
        <f t="shared" si="19"/>
        <v>0</v>
      </c>
      <c r="P39" s="198">
        <f t="shared" si="19"/>
        <v>0</v>
      </c>
      <c r="Q39" s="198">
        <f t="shared" si="19"/>
        <v>0</v>
      </c>
      <c r="R39" s="198">
        <f t="shared" si="19"/>
        <v>0</v>
      </c>
      <c r="S39" s="198">
        <f t="shared" si="19"/>
        <v>0</v>
      </c>
      <c r="T39" s="198">
        <f t="shared" si="19"/>
        <v>0</v>
      </c>
      <c r="U39" s="198">
        <f t="shared" si="19"/>
        <v>0</v>
      </c>
      <c r="V39" s="198">
        <f t="shared" si="19"/>
        <v>0</v>
      </c>
      <c r="W39" s="198">
        <f t="shared" si="19"/>
        <v>0</v>
      </c>
      <c r="X39" s="198">
        <f t="shared" si="19"/>
        <v>0</v>
      </c>
      <c r="Y39" s="198">
        <f t="shared" si="19"/>
        <v>0</v>
      </c>
      <c r="Z39" s="198">
        <f t="shared" si="19"/>
        <v>0</v>
      </c>
      <c r="AA39" s="198">
        <f t="shared" si="19"/>
        <v>0</v>
      </c>
      <c r="AB39" s="198">
        <f t="shared" si="19"/>
        <v>0</v>
      </c>
      <c r="AC39" s="198">
        <f t="shared" si="19"/>
        <v>0</v>
      </c>
      <c r="AD39" s="198">
        <f t="shared" si="19"/>
        <v>0</v>
      </c>
      <c r="AE39" s="198">
        <f t="shared" si="19"/>
        <v>0</v>
      </c>
      <c r="AF39" s="198">
        <f t="shared" si="19"/>
        <v>0</v>
      </c>
      <c r="AG39" s="198">
        <f t="shared" si="19"/>
        <v>0</v>
      </c>
      <c r="AH39" s="198">
        <f>SUM(AH29:AH38)</f>
        <v>0</v>
      </c>
      <c r="AI39" s="94"/>
      <c r="AJ39" s="19"/>
    </row>
    <row r="40" spans="2:36" ht="15.75" thickBot="1" x14ac:dyDescent="0.3">
      <c r="B40" s="77"/>
      <c r="C40" s="25"/>
      <c r="D40" s="9"/>
      <c r="E40" s="9"/>
      <c r="F40" s="9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35"/>
      <c r="AH40" s="35"/>
      <c r="AI40" s="94"/>
      <c r="AJ40" s="19"/>
    </row>
    <row r="41" spans="2:36" ht="28.5" customHeight="1" thickBot="1" x14ac:dyDescent="0.3">
      <c r="B41" s="77"/>
      <c r="C41" s="32" t="s">
        <v>89</v>
      </c>
      <c r="D41" s="201" t="s">
        <v>45</v>
      </c>
      <c r="E41" s="200"/>
      <c r="F41" s="200"/>
      <c r="G41" s="610" t="s">
        <v>243</v>
      </c>
      <c r="H41" s="610"/>
      <c r="I41" s="509">
        <v>1</v>
      </c>
      <c r="J41" s="509">
        <v>2</v>
      </c>
      <c r="K41" s="509">
        <v>3</v>
      </c>
      <c r="L41" s="509">
        <v>4</v>
      </c>
      <c r="M41" s="509">
        <v>5</v>
      </c>
      <c r="N41" s="509">
        <v>6</v>
      </c>
      <c r="O41" s="509">
        <v>7</v>
      </c>
      <c r="P41" s="509">
        <v>8</v>
      </c>
      <c r="Q41" s="509">
        <v>9</v>
      </c>
      <c r="R41" s="509">
        <v>10</v>
      </c>
      <c r="S41" s="509">
        <v>11</v>
      </c>
      <c r="T41" s="509">
        <v>12</v>
      </c>
      <c r="U41" s="509">
        <v>13</v>
      </c>
      <c r="V41" s="509">
        <v>14</v>
      </c>
      <c r="W41" s="509">
        <v>15</v>
      </c>
      <c r="X41" s="509">
        <v>16</v>
      </c>
      <c r="Y41" s="509">
        <v>17</v>
      </c>
      <c r="Z41" s="509">
        <v>18</v>
      </c>
      <c r="AA41" s="509">
        <v>19</v>
      </c>
      <c r="AB41" s="509">
        <v>20</v>
      </c>
      <c r="AC41" s="509">
        <v>21</v>
      </c>
      <c r="AD41" s="509">
        <v>22</v>
      </c>
      <c r="AE41" s="509">
        <v>23</v>
      </c>
      <c r="AF41" s="509">
        <v>24</v>
      </c>
      <c r="AG41" s="509">
        <v>25</v>
      </c>
      <c r="AH41" s="510" t="s">
        <v>90</v>
      </c>
      <c r="AI41" s="94"/>
      <c r="AJ41" s="19"/>
    </row>
    <row r="42" spans="2:36" ht="15.75" thickBot="1" x14ac:dyDescent="0.3">
      <c r="B42" s="77"/>
      <c r="C42" s="50">
        <f t="shared" ref="C42:C51" si="20">C29</f>
        <v>1</v>
      </c>
      <c r="D42" s="117">
        <f>M10</f>
        <v>0</v>
      </c>
      <c r="E42" s="118"/>
      <c r="F42" s="118"/>
      <c r="G42" s="117">
        <f>IF(D42="","",D42-E42-F42)</f>
        <v>0</v>
      </c>
      <c r="H42" s="15"/>
      <c r="I42" s="517">
        <f>$D42</f>
        <v>0</v>
      </c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8"/>
      <c r="AE42" s="518"/>
      <c r="AF42" s="518"/>
      <c r="AG42" s="518"/>
      <c r="AH42" s="519">
        <f t="shared" ref="AH42:AH50" si="21">SUM(I42:AG42)</f>
        <v>0</v>
      </c>
      <c r="AI42" s="94"/>
      <c r="AJ42" s="19"/>
    </row>
    <row r="43" spans="2:36" ht="15.75" thickBot="1" x14ac:dyDescent="0.3">
      <c r="B43" s="77"/>
      <c r="C43" s="50">
        <f t="shared" si="20"/>
        <v>2</v>
      </c>
      <c r="D43" s="117">
        <f>M11</f>
        <v>0</v>
      </c>
      <c r="E43" s="118"/>
      <c r="F43" s="118"/>
      <c r="G43" s="117">
        <f t="shared" ref="G43:G51" si="22">IF(D43="","",D43-E43-F43)</f>
        <v>0</v>
      </c>
      <c r="H43" s="15"/>
      <c r="I43" s="517">
        <f t="shared" ref="I43:I51" si="23">$D43</f>
        <v>0</v>
      </c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18"/>
      <c r="X43" s="518"/>
      <c r="Y43" s="518"/>
      <c r="Z43" s="518"/>
      <c r="AA43" s="518"/>
      <c r="AB43" s="518"/>
      <c r="AC43" s="518"/>
      <c r="AD43" s="518"/>
      <c r="AE43" s="518"/>
      <c r="AF43" s="518"/>
      <c r="AG43" s="518"/>
      <c r="AH43" s="519">
        <f t="shared" si="21"/>
        <v>0</v>
      </c>
      <c r="AI43" s="94"/>
      <c r="AJ43" s="19"/>
    </row>
    <row r="44" spans="2:36" ht="15.75" thickBot="1" x14ac:dyDescent="0.3">
      <c r="B44" s="77"/>
      <c r="C44" s="50">
        <f t="shared" si="20"/>
        <v>3</v>
      </c>
      <c r="D44" s="117">
        <f>M12</f>
        <v>0</v>
      </c>
      <c r="E44" s="118"/>
      <c r="F44" s="118"/>
      <c r="G44" s="117">
        <f t="shared" si="22"/>
        <v>0</v>
      </c>
      <c r="H44" s="15"/>
      <c r="I44" s="517">
        <f t="shared" si="23"/>
        <v>0</v>
      </c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518"/>
      <c r="Z44" s="518"/>
      <c r="AA44" s="518"/>
      <c r="AB44" s="518"/>
      <c r="AC44" s="518"/>
      <c r="AD44" s="518"/>
      <c r="AE44" s="518"/>
      <c r="AF44" s="518"/>
      <c r="AG44" s="518"/>
      <c r="AH44" s="519">
        <f t="shared" si="21"/>
        <v>0</v>
      </c>
      <c r="AI44" s="94"/>
      <c r="AJ44" s="19"/>
    </row>
    <row r="45" spans="2:36" ht="15.75" thickBot="1" x14ac:dyDescent="0.3">
      <c r="B45" s="77"/>
      <c r="C45" s="50">
        <f t="shared" si="20"/>
        <v>4</v>
      </c>
      <c r="D45" s="117">
        <f>M13</f>
        <v>0</v>
      </c>
      <c r="E45" s="118"/>
      <c r="F45" s="118"/>
      <c r="G45" s="117">
        <f t="shared" si="22"/>
        <v>0</v>
      </c>
      <c r="H45" s="15"/>
      <c r="I45" s="517">
        <f t="shared" si="23"/>
        <v>0</v>
      </c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9">
        <f t="shared" si="21"/>
        <v>0</v>
      </c>
      <c r="AI45" s="94"/>
      <c r="AJ45" s="19"/>
    </row>
    <row r="46" spans="2:36" ht="15.75" thickBot="1" x14ac:dyDescent="0.3">
      <c r="B46" s="77"/>
      <c r="C46" s="51">
        <f t="shared" si="20"/>
        <v>5</v>
      </c>
      <c r="D46" s="117">
        <f>M14</f>
        <v>0</v>
      </c>
      <c r="E46" s="118"/>
      <c r="F46" s="118"/>
      <c r="G46" s="117">
        <f t="shared" si="22"/>
        <v>0</v>
      </c>
      <c r="H46" s="15"/>
      <c r="I46" s="517">
        <f t="shared" si="23"/>
        <v>0</v>
      </c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9">
        <f t="shared" si="21"/>
        <v>0</v>
      </c>
      <c r="AI46" s="94"/>
      <c r="AJ46" s="19"/>
    </row>
    <row r="47" spans="2:36" ht="15.75" thickBot="1" x14ac:dyDescent="0.3">
      <c r="B47" s="77"/>
      <c r="C47" s="51">
        <f t="shared" si="20"/>
        <v>6</v>
      </c>
      <c r="D47" s="119">
        <f>M16</f>
        <v>0</v>
      </c>
      <c r="E47" s="120"/>
      <c r="F47" s="120"/>
      <c r="G47" s="117">
        <f t="shared" si="22"/>
        <v>0</v>
      </c>
      <c r="H47" s="34"/>
      <c r="I47" s="517">
        <f t="shared" si="23"/>
        <v>0</v>
      </c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9">
        <f t="shared" si="21"/>
        <v>0</v>
      </c>
      <c r="AI47" s="94"/>
      <c r="AJ47" s="19"/>
    </row>
    <row r="48" spans="2:36" ht="15.75" thickBot="1" x14ac:dyDescent="0.3">
      <c r="B48" s="77"/>
      <c r="C48" s="51">
        <f t="shared" si="20"/>
        <v>7</v>
      </c>
      <c r="D48" s="119">
        <f>M17</f>
        <v>0</v>
      </c>
      <c r="E48" s="120"/>
      <c r="F48" s="120"/>
      <c r="G48" s="117">
        <f t="shared" si="22"/>
        <v>0</v>
      </c>
      <c r="H48" s="15"/>
      <c r="I48" s="517">
        <f t="shared" si="23"/>
        <v>0</v>
      </c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519">
        <f t="shared" si="21"/>
        <v>0</v>
      </c>
      <c r="AI48" s="94"/>
      <c r="AJ48" s="19"/>
    </row>
    <row r="49" spans="2:36" ht="15.75" thickBot="1" x14ac:dyDescent="0.3">
      <c r="B49" s="77"/>
      <c r="C49" s="51">
        <f t="shared" si="20"/>
        <v>8</v>
      </c>
      <c r="D49" s="119">
        <f>M18</f>
        <v>0</v>
      </c>
      <c r="E49" s="120"/>
      <c r="F49" s="120"/>
      <c r="G49" s="117">
        <f t="shared" si="22"/>
        <v>0</v>
      </c>
      <c r="H49" s="15"/>
      <c r="I49" s="517">
        <f t="shared" si="23"/>
        <v>0</v>
      </c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>
        <f t="shared" si="21"/>
        <v>0</v>
      </c>
      <c r="AI49" s="76"/>
    </row>
    <row r="50" spans="2:36" ht="15.75" thickBot="1" x14ac:dyDescent="0.3">
      <c r="B50" s="77"/>
      <c r="C50" s="51">
        <f t="shared" si="20"/>
        <v>9</v>
      </c>
      <c r="D50" s="119">
        <f>M19</f>
        <v>0</v>
      </c>
      <c r="E50" s="120"/>
      <c r="F50" s="120"/>
      <c r="G50" s="117">
        <f t="shared" si="22"/>
        <v>0</v>
      </c>
      <c r="H50" s="15"/>
      <c r="I50" s="517">
        <f t="shared" si="23"/>
        <v>0</v>
      </c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  <c r="AH50" s="519">
        <f t="shared" si="21"/>
        <v>0</v>
      </c>
      <c r="AI50" s="76"/>
    </row>
    <row r="51" spans="2:36" ht="14.25" customHeight="1" thickBot="1" x14ac:dyDescent="0.3">
      <c r="B51" s="77"/>
      <c r="C51" s="51">
        <f t="shared" si="20"/>
        <v>10</v>
      </c>
      <c r="D51" s="119">
        <f>M20</f>
        <v>0</v>
      </c>
      <c r="E51" s="120"/>
      <c r="F51" s="120"/>
      <c r="G51" s="117">
        <f t="shared" si="22"/>
        <v>0</v>
      </c>
      <c r="H51" s="15"/>
      <c r="I51" s="517">
        <f t="shared" si="23"/>
        <v>0</v>
      </c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54">
        <f>SUM(O51:AG51)</f>
        <v>0</v>
      </c>
      <c r="AI51" s="76"/>
    </row>
    <row r="52" spans="2:36" ht="15.75" thickBot="1" x14ac:dyDescent="0.3">
      <c r="B52" s="77"/>
      <c r="C52" s="13"/>
      <c r="D52" s="118"/>
      <c r="E52" s="118"/>
      <c r="F52" s="118"/>
      <c r="G52" s="15"/>
      <c r="H52" s="52" t="s">
        <v>91</v>
      </c>
      <c r="I52" s="520">
        <f t="shared" ref="I52:AG52" si="24">SUM(I42:I51)</f>
        <v>0</v>
      </c>
      <c r="J52" s="520">
        <f t="shared" si="24"/>
        <v>0</v>
      </c>
      <c r="K52" s="520">
        <f t="shared" si="24"/>
        <v>0</v>
      </c>
      <c r="L52" s="520">
        <f t="shared" si="24"/>
        <v>0</v>
      </c>
      <c r="M52" s="520">
        <f t="shared" si="24"/>
        <v>0</v>
      </c>
      <c r="N52" s="520">
        <f t="shared" si="24"/>
        <v>0</v>
      </c>
      <c r="O52" s="520">
        <f t="shared" si="24"/>
        <v>0</v>
      </c>
      <c r="P52" s="520">
        <f t="shared" si="24"/>
        <v>0</v>
      </c>
      <c r="Q52" s="520">
        <f t="shared" si="24"/>
        <v>0</v>
      </c>
      <c r="R52" s="520">
        <f t="shared" si="24"/>
        <v>0</v>
      </c>
      <c r="S52" s="520">
        <f t="shared" si="24"/>
        <v>0</v>
      </c>
      <c r="T52" s="520">
        <f t="shared" si="24"/>
        <v>0</v>
      </c>
      <c r="U52" s="520">
        <f t="shared" si="24"/>
        <v>0</v>
      </c>
      <c r="V52" s="520">
        <f t="shared" si="24"/>
        <v>0</v>
      </c>
      <c r="W52" s="520">
        <f t="shared" si="24"/>
        <v>0</v>
      </c>
      <c r="X52" s="520">
        <f t="shared" si="24"/>
        <v>0</v>
      </c>
      <c r="Y52" s="520">
        <f t="shared" si="24"/>
        <v>0</v>
      </c>
      <c r="Z52" s="520">
        <f t="shared" si="24"/>
        <v>0</v>
      </c>
      <c r="AA52" s="520">
        <f t="shared" si="24"/>
        <v>0</v>
      </c>
      <c r="AB52" s="520">
        <f t="shared" si="24"/>
        <v>0</v>
      </c>
      <c r="AC52" s="520">
        <f t="shared" si="24"/>
        <v>0</v>
      </c>
      <c r="AD52" s="520">
        <f t="shared" si="24"/>
        <v>0</v>
      </c>
      <c r="AE52" s="520">
        <f t="shared" si="24"/>
        <v>0</v>
      </c>
      <c r="AF52" s="520">
        <f t="shared" si="24"/>
        <v>0</v>
      </c>
      <c r="AG52" s="520">
        <f t="shared" si="24"/>
        <v>0</v>
      </c>
      <c r="AH52" s="54">
        <f>SUM(AH42:AH51)</f>
        <v>0</v>
      </c>
      <c r="AI52" s="76"/>
    </row>
    <row r="53" spans="2:36" ht="15.75" customHeight="1" thickBot="1" x14ac:dyDescent="0.3">
      <c r="B53" s="77"/>
      <c r="C53" s="16"/>
      <c r="D53" s="17"/>
      <c r="E53" s="17"/>
      <c r="F53" s="17"/>
      <c r="G53" s="17"/>
      <c r="H53" s="17"/>
      <c r="I53" s="630"/>
      <c r="J53" s="630"/>
      <c r="K53" s="630"/>
      <c r="L53" s="630"/>
      <c r="M53" s="630"/>
      <c r="N53" s="630"/>
      <c r="O53" s="630"/>
      <c r="P53" s="630"/>
      <c r="Q53" s="630"/>
      <c r="R53" s="630"/>
      <c r="S53" s="630"/>
      <c r="T53" s="630"/>
      <c r="U53" s="630"/>
      <c r="V53" s="630"/>
      <c r="W53" s="630"/>
      <c r="X53" s="630"/>
      <c r="Y53" s="630"/>
      <c r="Z53" s="630"/>
      <c r="AA53" s="630"/>
      <c r="AB53" s="630"/>
      <c r="AC53" s="630"/>
      <c r="AD53" s="630"/>
      <c r="AE53" s="630"/>
      <c r="AF53" s="630"/>
      <c r="AG53" s="630"/>
      <c r="AH53" s="630"/>
      <c r="AI53" s="76"/>
      <c r="AJ53" s="19"/>
    </row>
    <row r="54" spans="2:36" ht="24.75" customHeight="1" x14ac:dyDescent="0.25">
      <c r="B54" s="77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76"/>
      <c r="AJ54" s="19"/>
    </row>
    <row r="55" spans="2:36" x14ac:dyDescent="0.25">
      <c r="B55" s="77"/>
      <c r="C55" s="81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76"/>
      <c r="AJ55" s="19"/>
    </row>
    <row r="56" spans="2:36" x14ac:dyDescent="0.25">
      <c r="B56" s="77"/>
      <c r="C56" s="81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76"/>
      <c r="AJ56" s="19"/>
    </row>
    <row r="57" spans="2:36" ht="15.75" thickBot="1" x14ac:dyDescent="0.3">
      <c r="B57" s="96"/>
      <c r="C57" s="126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4"/>
      <c r="AJ57" s="19"/>
    </row>
    <row r="58" spans="2:36" x14ac:dyDescent="0.25">
      <c r="AB58" s="5"/>
      <c r="AC58" s="5"/>
      <c r="AJ58" s="19"/>
    </row>
    <row r="59" spans="2:36" x14ac:dyDescent="0.25">
      <c r="AB59" s="5"/>
      <c r="AC59" s="5"/>
      <c r="AJ59" s="19"/>
    </row>
    <row r="60" spans="2:36" x14ac:dyDescent="0.25">
      <c r="AJ60" s="19"/>
    </row>
    <row r="61" spans="2:36" x14ac:dyDescent="0.25">
      <c r="AJ61" s="19"/>
    </row>
    <row r="62" spans="2:36" x14ac:dyDescent="0.25">
      <c r="AJ62" s="19"/>
    </row>
    <row r="63" spans="2:36" x14ac:dyDescent="0.25">
      <c r="AJ63" s="19"/>
    </row>
    <row r="64" spans="2:36" x14ac:dyDescent="0.25">
      <c r="AJ64" s="19"/>
    </row>
    <row r="65" spans="36:36" x14ac:dyDescent="0.25">
      <c r="AJ65" s="19"/>
    </row>
    <row r="66" spans="36:36" x14ac:dyDescent="0.25">
      <c r="AJ66" s="19"/>
    </row>
    <row r="67" spans="36:36" x14ac:dyDescent="0.25">
      <c r="AJ67" s="19"/>
    </row>
    <row r="68" spans="36:36" x14ac:dyDescent="0.25">
      <c r="AJ68" s="19"/>
    </row>
    <row r="69" spans="36:36" x14ac:dyDescent="0.25">
      <c r="AJ69" s="19"/>
    </row>
    <row r="70" spans="36:36" x14ac:dyDescent="0.25">
      <c r="AJ70" s="19"/>
    </row>
    <row r="71" spans="36:36" x14ac:dyDescent="0.25">
      <c r="AJ71" s="19"/>
    </row>
    <row r="72" spans="36:36" x14ac:dyDescent="0.25">
      <c r="AJ72" s="19"/>
    </row>
    <row r="73" spans="36:36" x14ac:dyDescent="0.25">
      <c r="AJ73" s="19"/>
    </row>
    <row r="74" spans="36:36" x14ac:dyDescent="0.25">
      <c r="AJ74" s="19"/>
    </row>
    <row r="75" spans="36:36" x14ac:dyDescent="0.25">
      <c r="AJ75" s="19"/>
    </row>
    <row r="76" spans="36:36" x14ac:dyDescent="0.25">
      <c r="AJ76" s="19"/>
    </row>
    <row r="77" spans="36:36" x14ac:dyDescent="0.25">
      <c r="AJ77" s="19"/>
    </row>
    <row r="78" spans="36:36" x14ac:dyDescent="0.25">
      <c r="AJ78" s="19"/>
    </row>
    <row r="79" spans="36:36" x14ac:dyDescent="0.25">
      <c r="AJ79" s="19"/>
    </row>
    <row r="80" spans="36:36" x14ac:dyDescent="0.25">
      <c r="AJ80" s="19"/>
    </row>
    <row r="81" spans="36:36" x14ac:dyDescent="0.25">
      <c r="AJ81" s="19"/>
    </row>
    <row r="82" spans="36:36" x14ac:dyDescent="0.25">
      <c r="AJ82" s="19"/>
    </row>
    <row r="83" spans="36:36" x14ac:dyDescent="0.25">
      <c r="AJ83" s="19"/>
    </row>
    <row r="84" spans="36:36" x14ac:dyDescent="0.25">
      <c r="AJ84" s="19"/>
    </row>
    <row r="85" spans="36:36" x14ac:dyDescent="0.25">
      <c r="AJ85" s="19"/>
    </row>
    <row r="86" spans="36:36" x14ac:dyDescent="0.25">
      <c r="AJ86" s="19"/>
    </row>
    <row r="87" spans="36:36" x14ac:dyDescent="0.25">
      <c r="AJ87" s="19"/>
    </row>
    <row r="88" spans="36:36" x14ac:dyDescent="0.25">
      <c r="AJ88" s="19"/>
    </row>
    <row r="89" spans="36:36" x14ac:dyDescent="0.25">
      <c r="AJ89" s="19"/>
    </row>
    <row r="90" spans="36:36" x14ac:dyDescent="0.25">
      <c r="AJ90" s="19"/>
    </row>
    <row r="91" spans="36:36" x14ac:dyDescent="0.25">
      <c r="AJ91" s="19"/>
    </row>
    <row r="93" spans="36:36" x14ac:dyDescent="0.25">
      <c r="AJ93" s="19"/>
    </row>
    <row r="95" spans="36:36" x14ac:dyDescent="0.25">
      <c r="AJ95" s="19"/>
    </row>
    <row r="97" spans="36:36" x14ac:dyDescent="0.25">
      <c r="AJ97" s="19"/>
    </row>
    <row r="99" spans="36:36" x14ac:dyDescent="0.25">
      <c r="AJ99" s="19"/>
    </row>
    <row r="101" spans="36:36" x14ac:dyDescent="0.25">
      <c r="AJ101" s="19"/>
    </row>
    <row r="103" spans="36:36" x14ac:dyDescent="0.25">
      <c r="AJ103" s="19"/>
    </row>
    <row r="105" spans="36:36" x14ac:dyDescent="0.25">
      <c r="AJ105" s="19"/>
    </row>
    <row r="106" spans="36:36" x14ac:dyDescent="0.25">
      <c r="AJ106" s="5">
        <v>76</v>
      </c>
    </row>
    <row r="107" spans="36:36" x14ac:dyDescent="0.25">
      <c r="AJ107" s="19">
        <v>77</v>
      </c>
    </row>
    <row r="108" spans="36:36" x14ac:dyDescent="0.25">
      <c r="AJ108" s="5">
        <v>78</v>
      </c>
    </row>
  </sheetData>
  <sheetProtection algorithmName="SHA-512" hashValue="EHky1Jr20zAM5iiYUDnaB+3E28J98Yc2xzI1PbMjyy6PaTDZRaHa6gk+dr6CcAzmVLpXBiDY5Cd2ZeGGl0rccg==" saltValue="icqS60CcdbKM5wkmwK7/Zw==" spinCount="100000" sheet="1" objects="1" scenarios="1" insertRows="0"/>
  <mergeCells count="14">
    <mergeCell ref="X6:AB6"/>
    <mergeCell ref="C3:E3"/>
    <mergeCell ref="C4:H4"/>
    <mergeCell ref="C5:E5"/>
    <mergeCell ref="I6:L6"/>
    <mergeCell ref="M6:W6"/>
    <mergeCell ref="I53:AH53"/>
    <mergeCell ref="C9:AB9"/>
    <mergeCell ref="C15:AB15"/>
    <mergeCell ref="G28:H28"/>
    <mergeCell ref="G41:H41"/>
    <mergeCell ref="C23:D23"/>
    <mergeCell ref="I26:AH26"/>
    <mergeCell ref="I27:AG27"/>
  </mergeCells>
  <pageMargins left="0.7" right="0.7" top="0.75" bottom="0.75" header="0.3" footer="0.3"/>
  <pageSetup paperSize="9" orientation="portrait" r:id="rId1"/>
  <ignoredErrors>
    <ignoredError sqref="J39 K39:AG40 I52 J52:AG52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>
          <x14:formula1>
            <xm:f>'Fatores de conversão'!$L$2:$L$3</xm:f>
          </x14:formula1>
          <xm:sqref>E10:E14 E16:E20</xm:sqref>
        </x14:dataValidation>
        <x14:dataValidation type="list" allowBlank="1" showInputMessage="1" showErrorMessage="1">
          <x14:formula1>
            <xm:f>'Valores-Padrão'!$C$18:$C$26</xm:f>
          </x14:formula1>
          <xm:sqref>F10:F14</xm:sqref>
        </x14:dataValidation>
        <x14:dataValidation type="list" allowBlank="1" showInputMessage="1" showErrorMessage="1">
          <x14:formula1>
            <xm:f>'Valores-Padrão'!$E$18:$E$26</xm:f>
          </x14:formula1>
          <xm:sqref>Z10:Z14</xm:sqref>
        </x14:dataValidation>
        <x14:dataValidation type="list" allowBlank="1" showInputMessage="1" showErrorMessage="1">
          <x14:formula1>
            <xm:f>'Valores-Padrão'!$F$18:$F$26</xm:f>
          </x14:formula1>
          <xm:sqref>H10:H14</xm:sqref>
        </x14:dataValidation>
        <x14:dataValidation type="list" allowBlank="1" showInputMessage="1" showErrorMessage="1">
          <x14:formula1>
            <xm:f>'Fatores de conversão'!$E$22:$E$28</xm:f>
          </x14:formula1>
          <xm:sqref>J10:J14 J16:J20</xm:sqref>
        </x14:dataValidation>
        <x14:dataValidation type="list" allowBlank="1" showInputMessage="1" showErrorMessage="1">
          <x14:formula1>
            <xm:f>'Fatores de conversão'!$C$12:$C$17</xm:f>
          </x14:formula1>
          <xm:sqref>R10:R14 R16:R20</xm:sqref>
        </x14:dataValidation>
        <x14:dataValidation type="list" allowBlank="1" showInputMessage="1" showErrorMessage="1">
          <x14:formula1>
            <xm:f>'Fatores de conversão'!$D$3:$D$4</xm:f>
          </x14:formula1>
          <xm:sqref>P10:P14 P16:P20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108"/>
  <sheetViews>
    <sheetView showGridLines="0" zoomScale="80" zoomScaleNormal="80" workbookViewId="0"/>
  </sheetViews>
  <sheetFormatPr defaultColWidth="9.140625" defaultRowHeight="15" x14ac:dyDescent="0.25"/>
  <cols>
    <col min="1" max="2" width="9.140625" style="5"/>
    <col min="3" max="3" width="11.5703125" style="4" customWidth="1"/>
    <col min="4" max="4" width="37.7109375" style="5" bestFit="1" customWidth="1"/>
    <col min="5" max="5" width="21.7109375" style="5" customWidth="1"/>
    <col min="6" max="6" width="62.28515625" style="5" customWidth="1"/>
    <col min="7" max="8" width="18.140625" style="5" customWidth="1"/>
    <col min="9" max="10" width="16" style="5" customWidth="1"/>
    <col min="11" max="11" width="15.7109375" style="5" bestFit="1" customWidth="1"/>
    <col min="12" max="12" width="16" style="5" customWidth="1"/>
    <col min="13" max="13" width="24" style="5" customWidth="1"/>
    <col min="14" max="14" width="21.140625" style="5" customWidth="1"/>
    <col min="15" max="16" width="13.85546875" style="5" customWidth="1"/>
    <col min="17" max="18" width="15.5703125" style="5" customWidth="1"/>
    <col min="19" max="19" width="16.140625" style="5" customWidth="1"/>
    <col min="20" max="22" width="18.5703125" style="5" customWidth="1"/>
    <col min="23" max="23" width="18" style="5" customWidth="1"/>
    <col min="24" max="25" width="18.5703125" style="5" customWidth="1"/>
    <col min="26" max="27" width="18.28515625" style="5" customWidth="1"/>
    <col min="28" max="28" width="15.7109375" style="5" bestFit="1" customWidth="1"/>
    <col min="29" max="30" width="15.7109375" bestFit="1" customWidth="1"/>
    <col min="31" max="33" width="15.7109375" style="5" bestFit="1" customWidth="1"/>
    <col min="34" max="34" width="18" style="5" bestFit="1" customWidth="1"/>
    <col min="35" max="35" width="12.85546875" style="5" customWidth="1"/>
    <col min="36" max="36" width="9.140625" style="5"/>
    <col min="37" max="37" width="11.85546875" style="5" customWidth="1"/>
    <col min="38" max="40" width="9.140625" style="5"/>
    <col min="41" max="41" width="18.5703125" style="5" customWidth="1"/>
    <col min="42" max="42" width="25.7109375" style="5" customWidth="1"/>
    <col min="43" max="46" width="18.5703125" style="5" customWidth="1"/>
    <col min="47" max="50" width="11.28515625" style="5" customWidth="1"/>
    <col min="51" max="16384" width="9.140625" style="5"/>
  </cols>
  <sheetData>
    <row r="1" spans="2:46" ht="15.75" thickBot="1" x14ac:dyDescent="0.3"/>
    <row r="2" spans="2:46" x14ac:dyDescent="0.25">
      <c r="B2" s="89"/>
      <c r="C2" s="90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122"/>
      <c r="AD2" s="122"/>
      <c r="AE2" s="73"/>
      <c r="AF2" s="73"/>
      <c r="AG2" s="73"/>
      <c r="AH2" s="73"/>
      <c r="AI2" s="74"/>
    </row>
    <row r="3" spans="2:46" ht="21" x14ac:dyDescent="0.25">
      <c r="B3" s="77"/>
      <c r="C3" s="619" t="s">
        <v>65</v>
      </c>
      <c r="D3" s="619"/>
      <c r="E3" s="619"/>
      <c r="F3" s="221"/>
      <c r="G3" s="221"/>
      <c r="H3" s="221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76"/>
    </row>
    <row r="4" spans="2:46" ht="50.25" customHeight="1" x14ac:dyDescent="0.25">
      <c r="B4" s="77"/>
      <c r="C4" s="620" t="s">
        <v>132</v>
      </c>
      <c r="D4" s="620"/>
      <c r="E4" s="620"/>
      <c r="F4" s="620"/>
      <c r="G4" s="620"/>
      <c r="H4" s="62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123"/>
      <c r="AD4" s="123"/>
      <c r="AE4" s="40"/>
      <c r="AF4" s="40"/>
      <c r="AG4" s="40"/>
      <c r="AH4" s="40"/>
      <c r="AI4" s="76"/>
    </row>
    <row r="5" spans="2:46" ht="38.25" customHeight="1" x14ac:dyDescent="0.25">
      <c r="B5" s="77"/>
      <c r="C5" s="621" t="s">
        <v>67</v>
      </c>
      <c r="D5" s="621"/>
      <c r="E5" s="621"/>
      <c r="F5" s="222"/>
      <c r="G5" s="222"/>
      <c r="H5" s="222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76"/>
      <c r="AO5" s="40"/>
      <c r="AP5" s="40"/>
      <c r="AQ5" s="40"/>
      <c r="AR5" s="40"/>
      <c r="AS5" s="40"/>
      <c r="AT5" s="40"/>
    </row>
    <row r="6" spans="2:46" s="8" customFormat="1" x14ac:dyDescent="0.25">
      <c r="B6" s="91"/>
      <c r="C6" s="85"/>
      <c r="D6" s="86"/>
      <c r="E6" s="86"/>
      <c r="F6" s="86"/>
      <c r="G6" s="86"/>
      <c r="H6" s="86"/>
      <c r="I6" s="618" t="s">
        <v>25</v>
      </c>
      <c r="J6" s="618"/>
      <c r="K6" s="618"/>
      <c r="L6" s="618"/>
      <c r="M6" s="622" t="s">
        <v>28</v>
      </c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2" t="s">
        <v>0</v>
      </c>
      <c r="Y6" s="623"/>
      <c r="Z6" s="623"/>
      <c r="AA6" s="623"/>
      <c r="AB6" s="623"/>
      <c r="AC6" s="626"/>
      <c r="AD6" s="124"/>
      <c r="AE6" s="86"/>
      <c r="AF6" s="86"/>
      <c r="AG6" s="86"/>
      <c r="AH6" s="86"/>
      <c r="AI6" s="92"/>
      <c r="AO6" s="86"/>
      <c r="AP6" s="86"/>
      <c r="AQ6" s="86"/>
      <c r="AR6" s="86"/>
      <c r="AS6" s="86"/>
      <c r="AT6" s="86"/>
    </row>
    <row r="7" spans="2:46" s="19" customFormat="1" ht="51.75" customHeight="1" thickBot="1" x14ac:dyDescent="0.3">
      <c r="B7" s="93"/>
      <c r="C7" s="41"/>
      <c r="D7" s="87"/>
      <c r="E7" s="87"/>
      <c r="F7" s="87"/>
      <c r="G7" s="183" t="s">
        <v>270</v>
      </c>
      <c r="H7" s="20" t="s">
        <v>27</v>
      </c>
      <c r="I7" s="45" t="s">
        <v>3</v>
      </c>
      <c r="J7" s="45" t="s">
        <v>260</v>
      </c>
      <c r="K7" s="258" t="s">
        <v>3</v>
      </c>
      <c r="L7" s="45" t="s">
        <v>339</v>
      </c>
      <c r="M7" s="193" t="s">
        <v>233</v>
      </c>
      <c r="N7" s="257" t="s">
        <v>234</v>
      </c>
      <c r="O7" s="258" t="s">
        <v>4</v>
      </c>
      <c r="P7" s="45" t="s">
        <v>331</v>
      </c>
      <c r="Q7" s="258" t="s">
        <v>5</v>
      </c>
      <c r="R7" s="45" t="s">
        <v>332</v>
      </c>
      <c r="S7" s="258" t="s">
        <v>6</v>
      </c>
      <c r="T7" s="45" t="s">
        <v>236</v>
      </c>
      <c r="U7" s="183" t="s">
        <v>235</v>
      </c>
      <c r="V7" s="183" t="s">
        <v>238</v>
      </c>
      <c r="W7" s="258" t="s">
        <v>237</v>
      </c>
      <c r="X7" s="20" t="s">
        <v>2</v>
      </c>
      <c r="Y7" s="305" t="s">
        <v>296</v>
      </c>
      <c r="Z7" s="604" t="s">
        <v>295</v>
      </c>
      <c r="AA7" s="605"/>
      <c r="AB7" s="268" t="s">
        <v>87</v>
      </c>
      <c r="AC7" s="268" t="s">
        <v>1</v>
      </c>
      <c r="AD7" s="87"/>
      <c r="AE7" s="87"/>
      <c r="AF7" s="87"/>
      <c r="AG7" s="87"/>
      <c r="AH7" s="87"/>
      <c r="AI7" s="94"/>
      <c r="AO7" s="87"/>
      <c r="AP7" s="87"/>
      <c r="AQ7" s="87"/>
      <c r="AR7" s="87"/>
      <c r="AS7" s="87"/>
      <c r="AT7" s="87"/>
    </row>
    <row r="8" spans="2:46" s="19" customFormat="1" ht="63" customHeight="1" x14ac:dyDescent="0.25">
      <c r="B8" s="93"/>
      <c r="C8" s="46" t="s">
        <v>21</v>
      </c>
      <c r="D8" s="21" t="s">
        <v>22</v>
      </c>
      <c r="E8" s="191" t="s">
        <v>232</v>
      </c>
      <c r="F8" s="21" t="s">
        <v>71</v>
      </c>
      <c r="G8" s="192" t="s">
        <v>274</v>
      </c>
      <c r="H8" s="21" t="s">
        <v>259</v>
      </c>
      <c r="I8" s="192" t="s">
        <v>7</v>
      </c>
      <c r="J8" s="192" t="s">
        <v>330</v>
      </c>
      <c r="K8" s="259" t="s">
        <v>8</v>
      </c>
      <c r="L8" s="192" t="s">
        <v>9</v>
      </c>
      <c r="M8" s="192" t="s">
        <v>10</v>
      </c>
      <c r="N8" s="259" t="s">
        <v>9</v>
      </c>
      <c r="O8" s="259" t="s">
        <v>11</v>
      </c>
      <c r="P8" s="192"/>
      <c r="Q8" s="259" t="s">
        <v>8</v>
      </c>
      <c r="R8" s="192" t="s">
        <v>333</v>
      </c>
      <c r="S8" s="259" t="s">
        <v>12</v>
      </c>
      <c r="T8" s="192" t="s">
        <v>9</v>
      </c>
      <c r="U8" s="192" t="s">
        <v>9</v>
      </c>
      <c r="V8" s="192" t="s">
        <v>212</v>
      </c>
      <c r="W8" s="259" t="s">
        <v>239</v>
      </c>
      <c r="X8" s="21" t="s">
        <v>212</v>
      </c>
      <c r="Y8" s="306" t="s">
        <v>212</v>
      </c>
      <c r="Z8" s="21" t="s">
        <v>269</v>
      </c>
      <c r="AA8" s="259" t="s">
        <v>212</v>
      </c>
      <c r="AB8" s="259" t="s">
        <v>212</v>
      </c>
      <c r="AC8" s="267" t="s">
        <v>26</v>
      </c>
      <c r="AD8" s="87"/>
      <c r="AE8" s="87"/>
      <c r="AF8" s="87"/>
      <c r="AG8" s="87"/>
      <c r="AH8" s="87"/>
      <c r="AI8" s="94"/>
      <c r="AO8" s="87"/>
      <c r="AP8" s="212"/>
      <c r="AQ8" s="87"/>
      <c r="AR8" s="87"/>
      <c r="AS8" s="87"/>
      <c r="AT8" s="87"/>
    </row>
    <row r="9" spans="2:46" s="19" customFormat="1" ht="36.75" customHeight="1" x14ac:dyDescent="0.25">
      <c r="B9" s="93"/>
      <c r="C9" s="606" t="s">
        <v>84</v>
      </c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7"/>
      <c r="AA9" s="607"/>
      <c r="AB9" s="607"/>
      <c r="AC9" s="608"/>
      <c r="AD9" s="87"/>
      <c r="AE9" s="87"/>
      <c r="AF9" s="87"/>
      <c r="AG9" s="87"/>
      <c r="AH9" s="87"/>
      <c r="AI9" s="94"/>
      <c r="AO9" s="225"/>
      <c r="AP9" s="212"/>
      <c r="AQ9" s="87"/>
      <c r="AR9" s="87"/>
      <c r="AS9" s="87"/>
      <c r="AT9" s="87"/>
    </row>
    <row r="10" spans="2:46" ht="30" customHeight="1" x14ac:dyDescent="0.25">
      <c r="B10" s="77"/>
      <c r="C10" s="47">
        <v>1</v>
      </c>
      <c r="D10" s="402"/>
      <c r="E10" s="336"/>
      <c r="F10" s="356"/>
      <c r="G10" s="365"/>
      <c r="H10" s="427"/>
      <c r="I10" s="407"/>
      <c r="J10" s="387"/>
      <c r="K10" s="300">
        <f>J10*I10</f>
        <v>0</v>
      </c>
      <c r="L10" s="339"/>
      <c r="M10" s="357"/>
      <c r="N10" s="236">
        <f>IF(M10="",0,M10*L10)</f>
        <v>0</v>
      </c>
      <c r="O10" s="237">
        <f>IF(I10=0,0,M10/I10)</f>
        <v>0</v>
      </c>
      <c r="P10" s="389"/>
      <c r="Q10" s="256">
        <f>P10*M10</f>
        <v>0</v>
      </c>
      <c r="R10" s="387"/>
      <c r="S10" s="256">
        <f>R10*M10</f>
        <v>0</v>
      </c>
      <c r="T10" s="334"/>
      <c r="U10" s="334"/>
      <c r="V10" s="334"/>
      <c r="W10" s="276">
        <f>IF(V10="",0,H10+1)</f>
        <v>0</v>
      </c>
      <c r="X10" s="341"/>
      <c r="Y10" s="341"/>
      <c r="Z10" s="367"/>
      <c r="AA10" s="240">
        <f>IF(G10=0,0,Z10*G10*1000)</f>
        <v>0</v>
      </c>
      <c r="AB10" s="436">
        <f>IF(X10=0,0,IF(X10&lt;(AA10),X10+Y10,(AA10)+(AA10)*Y10/X10))</f>
        <v>0</v>
      </c>
      <c r="AC10" s="464">
        <f>IF(N10=0,0,AB10/N10)</f>
        <v>0</v>
      </c>
      <c r="AD10" s="123"/>
      <c r="AE10" s="40"/>
      <c r="AF10" s="40"/>
      <c r="AG10" s="40"/>
      <c r="AH10" s="40"/>
      <c r="AI10" s="76"/>
      <c r="AO10" s="40"/>
      <c r="AP10" s="212"/>
      <c r="AQ10" s="87"/>
      <c r="AR10" s="87"/>
      <c r="AS10" s="87"/>
      <c r="AT10" s="40"/>
    </row>
    <row r="11" spans="2:46" ht="30" customHeight="1" x14ac:dyDescent="0.25">
      <c r="B11" s="77"/>
      <c r="C11" s="47">
        <v>2</v>
      </c>
      <c r="D11" s="402"/>
      <c r="E11" s="336"/>
      <c r="F11" s="356"/>
      <c r="G11" s="365"/>
      <c r="H11" s="427"/>
      <c r="I11" s="407"/>
      <c r="J11" s="387"/>
      <c r="K11" s="300">
        <f t="shared" ref="K11:K14" si="0">J11*I11</f>
        <v>0</v>
      </c>
      <c r="L11" s="339"/>
      <c r="M11" s="357"/>
      <c r="N11" s="236">
        <f t="shared" ref="N11:N14" si="1">IF(M11="",0,M11*L11)</f>
        <v>0</v>
      </c>
      <c r="O11" s="237">
        <f t="shared" ref="O11:O14" si="2">IF(I11=0,0,M11/I11)</f>
        <v>0</v>
      </c>
      <c r="P11" s="389"/>
      <c r="Q11" s="256">
        <f t="shared" ref="Q11:Q14" si="3">P11*M11</f>
        <v>0</v>
      </c>
      <c r="R11" s="387"/>
      <c r="S11" s="256">
        <f t="shared" ref="S11:S14" si="4">R11*M11</f>
        <v>0</v>
      </c>
      <c r="T11" s="334"/>
      <c r="U11" s="334"/>
      <c r="V11" s="334"/>
      <c r="W11" s="276">
        <f t="shared" ref="W11:W14" si="5">IF(V11="",0,H11+1)</f>
        <v>0</v>
      </c>
      <c r="X11" s="341"/>
      <c r="Y11" s="341"/>
      <c r="Z11" s="367"/>
      <c r="AA11" s="240">
        <f t="shared" ref="AA11:AA14" si="6">IF(G11=0,0,Z11*G11*1000)</f>
        <v>0</v>
      </c>
      <c r="AB11" s="436">
        <f>IF(X11=0,0,IF(X11&lt;(AA11),X11+Y11,(AA11)+(AA11)*Y11/X11))</f>
        <v>0</v>
      </c>
      <c r="AC11" s="241">
        <f t="shared" ref="AC11:AC14" si="7">IF(N11=0,0,AB11/N11)</f>
        <v>0</v>
      </c>
      <c r="AD11" s="123"/>
      <c r="AE11" s="40"/>
      <c r="AF11" s="40"/>
      <c r="AG11" s="40"/>
      <c r="AH11" s="40"/>
      <c r="AI11" s="76"/>
      <c r="AO11" s="40"/>
      <c r="AP11" s="212"/>
      <c r="AQ11" s="87"/>
      <c r="AR11" s="87"/>
      <c r="AS11" s="87"/>
      <c r="AT11" s="40"/>
    </row>
    <row r="12" spans="2:46" ht="30" customHeight="1" x14ac:dyDescent="0.25">
      <c r="B12" s="77"/>
      <c r="C12" s="47">
        <v>3</v>
      </c>
      <c r="D12" s="402"/>
      <c r="E12" s="336"/>
      <c r="F12" s="356"/>
      <c r="G12" s="365"/>
      <c r="H12" s="427"/>
      <c r="I12" s="407"/>
      <c r="J12" s="387"/>
      <c r="K12" s="300">
        <f t="shared" si="0"/>
        <v>0</v>
      </c>
      <c r="L12" s="339"/>
      <c r="M12" s="357"/>
      <c r="N12" s="236">
        <f t="shared" si="1"/>
        <v>0</v>
      </c>
      <c r="O12" s="237">
        <f t="shared" si="2"/>
        <v>0</v>
      </c>
      <c r="P12" s="389"/>
      <c r="Q12" s="256">
        <f t="shared" si="3"/>
        <v>0</v>
      </c>
      <c r="R12" s="387"/>
      <c r="S12" s="256">
        <f t="shared" si="4"/>
        <v>0</v>
      </c>
      <c r="T12" s="334"/>
      <c r="U12" s="334"/>
      <c r="V12" s="334"/>
      <c r="W12" s="276">
        <f t="shared" si="5"/>
        <v>0</v>
      </c>
      <c r="X12" s="341"/>
      <c r="Y12" s="341"/>
      <c r="Z12" s="367"/>
      <c r="AA12" s="240">
        <f t="shared" si="6"/>
        <v>0</v>
      </c>
      <c r="AB12" s="436">
        <f t="shared" ref="AB12:AB14" si="8">IF(X12=0,0,IF(X12&lt;(AA12),X12+Y12,(AA12)+(AA12)*Y12/X12))</f>
        <v>0</v>
      </c>
      <c r="AC12" s="241">
        <f t="shared" si="7"/>
        <v>0</v>
      </c>
      <c r="AD12" s="123"/>
      <c r="AE12" s="40"/>
      <c r="AF12" s="40"/>
      <c r="AG12" s="40"/>
      <c r="AH12" s="40"/>
      <c r="AI12" s="76"/>
      <c r="AO12" s="40"/>
      <c r="AP12" s="212"/>
      <c r="AQ12" s="87"/>
      <c r="AR12" s="87"/>
      <c r="AS12" s="87"/>
      <c r="AT12" s="40"/>
    </row>
    <row r="13" spans="2:46" ht="30" customHeight="1" x14ac:dyDescent="0.25">
      <c r="B13" s="77"/>
      <c r="C13" s="47">
        <v>4</v>
      </c>
      <c r="D13" s="402"/>
      <c r="E13" s="336"/>
      <c r="F13" s="356"/>
      <c r="G13" s="365"/>
      <c r="H13" s="427"/>
      <c r="I13" s="407"/>
      <c r="J13" s="387"/>
      <c r="K13" s="300">
        <f t="shared" si="0"/>
        <v>0</v>
      </c>
      <c r="L13" s="339"/>
      <c r="M13" s="357"/>
      <c r="N13" s="236">
        <f t="shared" si="1"/>
        <v>0</v>
      </c>
      <c r="O13" s="237">
        <f t="shared" si="2"/>
        <v>0</v>
      </c>
      <c r="P13" s="389"/>
      <c r="Q13" s="256">
        <f t="shared" si="3"/>
        <v>0</v>
      </c>
      <c r="R13" s="387"/>
      <c r="S13" s="256">
        <f t="shared" si="4"/>
        <v>0</v>
      </c>
      <c r="T13" s="334"/>
      <c r="U13" s="334"/>
      <c r="V13" s="334"/>
      <c r="W13" s="276">
        <f t="shared" si="5"/>
        <v>0</v>
      </c>
      <c r="X13" s="341"/>
      <c r="Y13" s="341"/>
      <c r="Z13" s="367"/>
      <c r="AA13" s="240">
        <f t="shared" si="6"/>
        <v>0</v>
      </c>
      <c r="AB13" s="436">
        <f t="shared" si="8"/>
        <v>0</v>
      </c>
      <c r="AC13" s="241">
        <f t="shared" si="7"/>
        <v>0</v>
      </c>
      <c r="AD13" s="123"/>
      <c r="AE13" s="40"/>
      <c r="AF13" s="40"/>
      <c r="AG13" s="40"/>
      <c r="AH13" s="40"/>
      <c r="AI13" s="76"/>
      <c r="AO13" s="40"/>
      <c r="AP13" s="213"/>
      <c r="AQ13" s="87"/>
      <c r="AR13" s="87"/>
      <c r="AS13" s="87"/>
      <c r="AT13" s="40"/>
    </row>
    <row r="14" spans="2:46" ht="30" customHeight="1" x14ac:dyDescent="0.25">
      <c r="B14" s="77"/>
      <c r="C14" s="47">
        <v>5</v>
      </c>
      <c r="D14" s="402"/>
      <c r="E14" s="336"/>
      <c r="F14" s="356"/>
      <c r="G14" s="365"/>
      <c r="H14" s="427"/>
      <c r="I14" s="407"/>
      <c r="J14" s="387"/>
      <c r="K14" s="300">
        <f t="shared" si="0"/>
        <v>0</v>
      </c>
      <c r="L14" s="339"/>
      <c r="M14" s="357"/>
      <c r="N14" s="236">
        <f t="shared" si="1"/>
        <v>0</v>
      </c>
      <c r="O14" s="237">
        <f t="shared" si="2"/>
        <v>0</v>
      </c>
      <c r="P14" s="389"/>
      <c r="Q14" s="256">
        <f t="shared" si="3"/>
        <v>0</v>
      </c>
      <c r="R14" s="387"/>
      <c r="S14" s="256">
        <f t="shared" si="4"/>
        <v>0</v>
      </c>
      <c r="T14" s="334"/>
      <c r="U14" s="334"/>
      <c r="V14" s="334"/>
      <c r="W14" s="276">
        <f t="shared" si="5"/>
        <v>0</v>
      </c>
      <c r="X14" s="341"/>
      <c r="Y14" s="341"/>
      <c r="Z14" s="367"/>
      <c r="AA14" s="240">
        <f t="shared" si="6"/>
        <v>0</v>
      </c>
      <c r="AB14" s="436">
        <f t="shared" si="8"/>
        <v>0</v>
      </c>
      <c r="AC14" s="241">
        <f t="shared" si="7"/>
        <v>0</v>
      </c>
      <c r="AD14" s="123"/>
      <c r="AE14" s="40"/>
      <c r="AF14" s="40"/>
      <c r="AG14" s="40"/>
      <c r="AH14" s="40"/>
      <c r="AI14" s="76"/>
      <c r="AO14" s="40"/>
      <c r="AP14" s="213"/>
      <c r="AQ14" s="87"/>
      <c r="AR14" s="87"/>
      <c r="AS14" s="87"/>
      <c r="AT14" s="40"/>
    </row>
    <row r="15" spans="2:46" ht="30" customHeight="1" x14ac:dyDescent="0.25">
      <c r="B15" s="77"/>
      <c r="C15" s="606" t="s">
        <v>85</v>
      </c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7"/>
      <c r="T15" s="607"/>
      <c r="U15" s="607"/>
      <c r="V15" s="607"/>
      <c r="W15" s="607"/>
      <c r="X15" s="607"/>
      <c r="Y15" s="607"/>
      <c r="Z15" s="607"/>
      <c r="AA15" s="607"/>
      <c r="AB15" s="607"/>
      <c r="AC15" s="636"/>
      <c r="AD15" s="123"/>
      <c r="AE15" s="40"/>
      <c r="AF15" s="40"/>
      <c r="AG15" s="40"/>
      <c r="AH15" s="40"/>
      <c r="AI15" s="76"/>
      <c r="AO15" s="40"/>
      <c r="AP15" s="213"/>
      <c r="AQ15" s="87"/>
      <c r="AR15" s="87"/>
      <c r="AS15" s="87"/>
      <c r="AT15" s="40"/>
    </row>
    <row r="16" spans="2:46" ht="30" customHeight="1" x14ac:dyDescent="0.25">
      <c r="B16" s="77"/>
      <c r="C16" s="47">
        <v>6</v>
      </c>
      <c r="D16" s="402"/>
      <c r="E16" s="336"/>
      <c r="F16" s="356"/>
      <c r="G16" s="365"/>
      <c r="H16" s="427"/>
      <c r="I16" s="407"/>
      <c r="J16" s="387"/>
      <c r="K16" s="300">
        <f t="shared" ref="K16:K20" si="9">J16*I16</f>
        <v>0</v>
      </c>
      <c r="L16" s="339"/>
      <c r="M16" s="357"/>
      <c r="N16" s="236">
        <f>IF(M16="",0,M16*L16)</f>
        <v>0</v>
      </c>
      <c r="O16" s="237">
        <f>IF(I16=0,0,M16/I16)</f>
        <v>0</v>
      </c>
      <c r="P16" s="389"/>
      <c r="Q16" s="256">
        <f t="shared" ref="Q16:Q20" si="10">P16*M16</f>
        <v>0</v>
      </c>
      <c r="R16" s="387"/>
      <c r="S16" s="256">
        <f t="shared" ref="S16:S20" si="11">R16*M16</f>
        <v>0</v>
      </c>
      <c r="T16" s="334"/>
      <c r="U16" s="334"/>
      <c r="V16" s="334"/>
      <c r="W16" s="276">
        <f>IF(V16="",0,H16+1)</f>
        <v>0</v>
      </c>
      <c r="X16" s="341"/>
      <c r="Y16" s="468"/>
      <c r="Z16" s="264"/>
      <c r="AA16" s="265"/>
      <c r="AB16" s="436">
        <f>IF(X16=0,0,X16+Y16)</f>
        <v>0</v>
      </c>
      <c r="AC16" s="241">
        <f t="shared" ref="AC16:AC20" si="12">IF(N16=0,0,AB16/N16)</f>
        <v>0</v>
      </c>
      <c r="AD16" s="123"/>
      <c r="AE16" s="40"/>
      <c r="AF16" s="40"/>
      <c r="AG16" s="40"/>
      <c r="AH16" s="40"/>
      <c r="AI16" s="76"/>
      <c r="AO16" s="40"/>
      <c r="AP16" s="213"/>
      <c r="AQ16" s="87"/>
      <c r="AR16" s="87"/>
      <c r="AS16" s="87"/>
      <c r="AT16" s="40"/>
    </row>
    <row r="17" spans="2:46" ht="30" customHeight="1" x14ac:dyDescent="0.25">
      <c r="B17" s="77"/>
      <c r="C17" s="47">
        <v>7</v>
      </c>
      <c r="D17" s="402"/>
      <c r="E17" s="336"/>
      <c r="F17" s="356"/>
      <c r="G17" s="365"/>
      <c r="H17" s="427"/>
      <c r="I17" s="407"/>
      <c r="J17" s="387"/>
      <c r="K17" s="300">
        <f t="shared" si="9"/>
        <v>0</v>
      </c>
      <c r="L17" s="339"/>
      <c r="M17" s="357"/>
      <c r="N17" s="236">
        <f t="shared" ref="N17:N19" si="13">IF(M17="",0,M17*L17)</f>
        <v>0</v>
      </c>
      <c r="O17" s="237">
        <f t="shared" ref="O17:O19" si="14">IF(I17=0,0,M17/I17)</f>
        <v>0</v>
      </c>
      <c r="P17" s="389"/>
      <c r="Q17" s="256">
        <f t="shared" si="10"/>
        <v>0</v>
      </c>
      <c r="R17" s="387"/>
      <c r="S17" s="256">
        <f t="shared" si="11"/>
        <v>0</v>
      </c>
      <c r="T17" s="334"/>
      <c r="U17" s="334"/>
      <c r="V17" s="334"/>
      <c r="W17" s="276">
        <f t="shared" ref="W17:W19" si="15">IF(V17="",0,H17+1)</f>
        <v>0</v>
      </c>
      <c r="X17" s="341"/>
      <c r="Y17" s="334"/>
      <c r="Z17" s="262"/>
      <c r="AA17" s="263"/>
      <c r="AB17" s="436">
        <f t="shared" ref="AB17:AB20" si="16">IF(X17=0,0,X17+Y17)</f>
        <v>0</v>
      </c>
      <c r="AC17" s="241">
        <f t="shared" si="12"/>
        <v>0</v>
      </c>
      <c r="AD17" s="123"/>
      <c r="AE17" s="40"/>
      <c r="AF17" s="40"/>
      <c r="AG17" s="40"/>
      <c r="AH17" s="40"/>
      <c r="AI17" s="76"/>
      <c r="AO17" s="40"/>
      <c r="AP17" s="213"/>
      <c r="AQ17" s="87"/>
      <c r="AR17" s="87"/>
      <c r="AS17" s="87"/>
      <c r="AT17" s="40"/>
    </row>
    <row r="18" spans="2:46" ht="30" customHeight="1" x14ac:dyDescent="0.25">
      <c r="B18" s="77"/>
      <c r="C18" s="47">
        <v>8</v>
      </c>
      <c r="D18" s="402"/>
      <c r="E18" s="336"/>
      <c r="F18" s="356"/>
      <c r="G18" s="365"/>
      <c r="H18" s="427"/>
      <c r="I18" s="407"/>
      <c r="J18" s="387"/>
      <c r="K18" s="300">
        <f t="shared" si="9"/>
        <v>0</v>
      </c>
      <c r="L18" s="339"/>
      <c r="M18" s="357"/>
      <c r="N18" s="236">
        <f t="shared" si="13"/>
        <v>0</v>
      </c>
      <c r="O18" s="237">
        <f t="shared" si="14"/>
        <v>0</v>
      </c>
      <c r="P18" s="389"/>
      <c r="Q18" s="256">
        <f t="shared" si="10"/>
        <v>0</v>
      </c>
      <c r="R18" s="387"/>
      <c r="S18" s="256">
        <f t="shared" si="11"/>
        <v>0</v>
      </c>
      <c r="T18" s="334"/>
      <c r="U18" s="334"/>
      <c r="V18" s="334"/>
      <c r="W18" s="276">
        <f t="shared" si="15"/>
        <v>0</v>
      </c>
      <c r="X18" s="341"/>
      <c r="Y18" s="334"/>
      <c r="Z18" s="262"/>
      <c r="AA18" s="263"/>
      <c r="AB18" s="436">
        <f t="shared" si="16"/>
        <v>0</v>
      </c>
      <c r="AC18" s="241">
        <f t="shared" si="12"/>
        <v>0</v>
      </c>
      <c r="AD18" s="123"/>
      <c r="AE18" s="40"/>
      <c r="AF18" s="40"/>
      <c r="AG18" s="40"/>
      <c r="AH18" s="40"/>
      <c r="AI18" s="76"/>
      <c r="AO18" s="40"/>
      <c r="AP18" s="213"/>
      <c r="AQ18" s="87"/>
      <c r="AR18" s="87"/>
      <c r="AS18" s="87"/>
      <c r="AT18" s="40"/>
    </row>
    <row r="19" spans="2:46" ht="30" customHeight="1" x14ac:dyDescent="0.25">
      <c r="B19" s="77"/>
      <c r="C19" s="47">
        <v>9</v>
      </c>
      <c r="D19" s="402"/>
      <c r="E19" s="336"/>
      <c r="F19" s="356"/>
      <c r="G19" s="365"/>
      <c r="H19" s="427"/>
      <c r="I19" s="407"/>
      <c r="J19" s="387"/>
      <c r="K19" s="300">
        <f t="shared" si="9"/>
        <v>0</v>
      </c>
      <c r="L19" s="339"/>
      <c r="M19" s="357"/>
      <c r="N19" s="236">
        <f t="shared" si="13"/>
        <v>0</v>
      </c>
      <c r="O19" s="237">
        <f t="shared" si="14"/>
        <v>0</v>
      </c>
      <c r="P19" s="389"/>
      <c r="Q19" s="256">
        <f t="shared" si="10"/>
        <v>0</v>
      </c>
      <c r="R19" s="387"/>
      <c r="S19" s="256">
        <f t="shared" si="11"/>
        <v>0</v>
      </c>
      <c r="T19" s="334"/>
      <c r="U19" s="334"/>
      <c r="V19" s="334"/>
      <c r="W19" s="276">
        <f t="shared" si="15"/>
        <v>0</v>
      </c>
      <c r="X19" s="341"/>
      <c r="Y19" s="334"/>
      <c r="Z19" s="262"/>
      <c r="AA19" s="263"/>
      <c r="AB19" s="436">
        <f t="shared" si="16"/>
        <v>0</v>
      </c>
      <c r="AC19" s="241">
        <f t="shared" si="12"/>
        <v>0</v>
      </c>
      <c r="AD19" s="123"/>
      <c r="AE19" s="40"/>
      <c r="AF19" s="40"/>
      <c r="AG19" s="40"/>
      <c r="AH19" s="40"/>
      <c r="AI19" s="76"/>
      <c r="AO19" s="40"/>
      <c r="AP19" s="213"/>
      <c r="AQ19" s="87"/>
      <c r="AR19" s="87"/>
      <c r="AS19" s="87"/>
      <c r="AT19" s="40"/>
    </row>
    <row r="20" spans="2:46" ht="30" customHeight="1" thickBot="1" x14ac:dyDescent="0.3">
      <c r="B20" s="77"/>
      <c r="C20" s="48">
        <v>10</v>
      </c>
      <c r="D20" s="403"/>
      <c r="E20" s="346"/>
      <c r="F20" s="358"/>
      <c r="G20" s="366"/>
      <c r="H20" s="428"/>
      <c r="I20" s="408"/>
      <c r="J20" s="388"/>
      <c r="K20" s="308">
        <f t="shared" si="9"/>
        <v>0</v>
      </c>
      <c r="L20" s="350"/>
      <c r="M20" s="359"/>
      <c r="N20" s="238">
        <f>IF(M20="",0,M20*L20)</f>
        <v>0</v>
      </c>
      <c r="O20" s="239">
        <f>IF(I20=0,0,M20/I20)</f>
        <v>0</v>
      </c>
      <c r="P20" s="390"/>
      <c r="Q20" s="256">
        <f t="shared" si="10"/>
        <v>0</v>
      </c>
      <c r="R20" s="388"/>
      <c r="S20" s="272">
        <f t="shared" si="11"/>
        <v>0</v>
      </c>
      <c r="T20" s="342"/>
      <c r="U20" s="342"/>
      <c r="V20" s="334"/>
      <c r="W20" s="277">
        <f>IF(V20="",0,H20+1)</f>
        <v>0</v>
      </c>
      <c r="X20" s="344"/>
      <c r="Y20" s="334"/>
      <c r="Z20" s="262"/>
      <c r="AA20" s="263"/>
      <c r="AB20" s="436">
        <f t="shared" si="16"/>
        <v>0</v>
      </c>
      <c r="AC20" s="269">
        <f t="shared" si="12"/>
        <v>0</v>
      </c>
      <c r="AD20" s="123"/>
      <c r="AE20" s="40"/>
      <c r="AF20" s="40"/>
      <c r="AG20" s="40"/>
      <c r="AH20" s="40"/>
      <c r="AI20" s="76"/>
      <c r="AO20" s="40"/>
      <c r="AP20" s="213"/>
      <c r="AQ20" s="87"/>
      <c r="AR20" s="87"/>
      <c r="AS20" s="87"/>
      <c r="AT20" s="40"/>
    </row>
    <row r="21" spans="2:46" ht="15.75" thickBot="1" x14ac:dyDescent="0.3">
      <c r="B21" s="77"/>
      <c r="C21" s="81"/>
      <c r="D21" s="40"/>
      <c r="E21" s="40"/>
      <c r="F21" s="40"/>
      <c r="G21" s="40"/>
      <c r="H21" s="40"/>
      <c r="I21" s="40"/>
      <c r="J21" s="40"/>
      <c r="K21" s="40"/>
      <c r="L21" s="40"/>
      <c r="M21" s="224">
        <f>SUM(M10:M20)</f>
        <v>0</v>
      </c>
      <c r="N21" s="195">
        <f>SUM(N10:N20)</f>
        <v>0</v>
      </c>
      <c r="O21" s="81"/>
      <c r="P21" s="81"/>
      <c r="Q21" s="309">
        <f>SUM(Q10:Q20)</f>
        <v>0</v>
      </c>
      <c r="R21" s="266"/>
      <c r="S21" s="273">
        <f>SUM(S10:S20)</f>
        <v>0</v>
      </c>
      <c r="T21" s="195">
        <f>SUM(T10:T20)</f>
        <v>0</v>
      </c>
      <c r="U21" s="195">
        <f>SUM(U10:U20)</f>
        <v>0</v>
      </c>
      <c r="V21" s="195">
        <f>SUM(V10:V20)</f>
        <v>0</v>
      </c>
      <c r="W21" s="85"/>
      <c r="X21" s="195">
        <f>SUM(X10:X20)</f>
        <v>0</v>
      </c>
      <c r="Y21" s="195">
        <f>SUM(Y10:Y20)</f>
        <v>0</v>
      </c>
      <c r="Z21" s="217"/>
      <c r="AA21" s="218"/>
      <c r="AB21" s="278">
        <f>SUM(AB10:AB14)+SUM(AB16:AB20)</f>
        <v>0</v>
      </c>
      <c r="AC21" s="465">
        <f>IF(N21=0,0,AB21/N21)</f>
        <v>0</v>
      </c>
      <c r="AD21" s="123"/>
      <c r="AE21" s="40"/>
      <c r="AF21" s="40"/>
      <c r="AG21" s="40"/>
      <c r="AH21" s="40"/>
      <c r="AI21" s="76"/>
      <c r="AO21" s="123"/>
      <c r="AP21" s="213"/>
      <c r="AQ21" s="87"/>
      <c r="AR21" s="87"/>
      <c r="AS21" s="87"/>
      <c r="AT21" s="40"/>
    </row>
    <row r="22" spans="2:46" s="4" customFormat="1" ht="62.25" customHeight="1" thickBot="1" x14ac:dyDescent="0.3">
      <c r="B22" s="6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5" t="s">
        <v>29</v>
      </c>
      <c r="N22" s="85" t="s">
        <v>30</v>
      </c>
      <c r="O22" s="81"/>
      <c r="P22" s="81"/>
      <c r="Q22" s="215" t="s">
        <v>340</v>
      </c>
      <c r="R22" s="3"/>
      <c r="S22" s="215" t="s">
        <v>341</v>
      </c>
      <c r="T22" s="85" t="s">
        <v>31</v>
      </c>
      <c r="U22" s="85" t="s">
        <v>240</v>
      </c>
      <c r="V22" s="85" t="s">
        <v>329</v>
      </c>
      <c r="W22" s="85"/>
      <c r="X22" s="85" t="s">
        <v>33</v>
      </c>
      <c r="Y22" s="85" t="s">
        <v>297</v>
      </c>
      <c r="Z22" s="85"/>
      <c r="AA22" s="85"/>
      <c r="AB22" s="215" t="s">
        <v>254</v>
      </c>
      <c r="AC22" s="85" t="s">
        <v>32</v>
      </c>
      <c r="AD22" s="81"/>
      <c r="AE22" s="81"/>
      <c r="AF22" s="81"/>
      <c r="AG22" s="81"/>
      <c r="AH22" s="81"/>
      <c r="AI22" s="95"/>
      <c r="AO22" s="125"/>
      <c r="AP22" s="214"/>
      <c r="AQ22" s="87"/>
      <c r="AR22" s="87"/>
      <c r="AS22" s="87"/>
      <c r="AT22" s="81"/>
    </row>
    <row r="23" spans="2:46" ht="45" customHeight="1" thickBot="1" x14ac:dyDescent="0.3">
      <c r="B23" s="77"/>
      <c r="C23" s="611" t="s">
        <v>291</v>
      </c>
      <c r="D23" s="612"/>
      <c r="E23" s="196">
        <f>AB21</f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76"/>
      <c r="AO23" s="40"/>
      <c r="AP23" s="213"/>
      <c r="AQ23" s="87"/>
      <c r="AR23" s="87"/>
      <c r="AS23" s="87"/>
      <c r="AT23" s="40"/>
    </row>
    <row r="24" spans="2:46" x14ac:dyDescent="0.25">
      <c r="B24" s="77"/>
      <c r="C24" s="8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87"/>
      <c r="AI24" s="94"/>
      <c r="AJ24" s="19"/>
      <c r="AO24" s="40"/>
      <c r="AP24" s="213"/>
      <c r="AQ24" s="40"/>
      <c r="AR24" s="87"/>
      <c r="AS24" s="87"/>
      <c r="AT24" s="40"/>
    </row>
    <row r="25" spans="2:46" ht="15.75" thickBot="1" x14ac:dyDescent="0.3">
      <c r="B25" s="77"/>
      <c r="C25" s="8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87"/>
      <c r="AI25" s="94"/>
      <c r="AJ25" s="19"/>
      <c r="AO25" s="40"/>
      <c r="AP25" s="213"/>
      <c r="AQ25" s="40"/>
      <c r="AR25" s="87"/>
      <c r="AS25" s="87"/>
      <c r="AT25" s="40"/>
    </row>
    <row r="26" spans="2:46" ht="56.25" customHeight="1" thickBot="1" x14ac:dyDescent="0.3">
      <c r="B26" s="77"/>
      <c r="C26" s="38" t="s">
        <v>88</v>
      </c>
      <c r="D26" s="39"/>
      <c r="E26" s="39"/>
      <c r="F26" s="39"/>
      <c r="G26" s="39"/>
      <c r="H26" s="39"/>
      <c r="I26" s="613" t="s">
        <v>245</v>
      </c>
      <c r="J26" s="614"/>
      <c r="K26" s="615"/>
      <c r="L26" s="615"/>
      <c r="M26" s="615"/>
      <c r="N26" s="615"/>
      <c r="O26" s="615"/>
      <c r="P26" s="615"/>
      <c r="Q26" s="615"/>
      <c r="R26" s="615"/>
      <c r="S26" s="615"/>
      <c r="T26" s="615"/>
      <c r="U26" s="615"/>
      <c r="V26" s="615"/>
      <c r="W26" s="615"/>
      <c r="X26" s="615"/>
      <c r="Y26" s="615"/>
      <c r="Z26" s="615"/>
      <c r="AA26" s="615"/>
      <c r="AB26" s="615"/>
      <c r="AC26" s="615"/>
      <c r="AD26" s="615"/>
      <c r="AE26" s="615"/>
      <c r="AF26" s="615"/>
      <c r="AG26" s="615"/>
      <c r="AH26" s="616"/>
      <c r="AI26" s="94"/>
      <c r="AJ26" s="19"/>
      <c r="AO26" s="40"/>
      <c r="AP26" s="213"/>
      <c r="AQ26" s="40"/>
      <c r="AR26" s="87"/>
      <c r="AS26" s="87"/>
      <c r="AT26" s="40"/>
    </row>
    <row r="27" spans="2:46" ht="15.75" thickBot="1" x14ac:dyDescent="0.3">
      <c r="B27" s="77"/>
      <c r="C27" s="11"/>
      <c r="D27" s="33"/>
      <c r="E27" s="33"/>
      <c r="F27" s="33"/>
      <c r="G27" s="12"/>
      <c r="H27" s="33"/>
      <c r="I27" s="627" t="s">
        <v>43</v>
      </c>
      <c r="J27" s="628"/>
      <c r="K27" s="628"/>
      <c r="L27" s="628"/>
      <c r="M27" s="628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  <c r="AE27" s="628"/>
      <c r="AF27" s="628"/>
      <c r="AG27" s="628"/>
      <c r="AH27" s="14"/>
      <c r="AI27" s="94"/>
      <c r="AJ27" s="19"/>
      <c r="AO27" s="40"/>
      <c r="AP27" s="40"/>
      <c r="AQ27" s="40"/>
      <c r="AR27" s="87"/>
      <c r="AS27" s="87"/>
      <c r="AT27" s="40"/>
    </row>
    <row r="28" spans="2:46" ht="28.5" customHeight="1" thickBot="1" x14ac:dyDescent="0.3">
      <c r="B28" s="77"/>
      <c r="C28" s="32" t="s">
        <v>89</v>
      </c>
      <c r="D28" s="199" t="s">
        <v>44</v>
      </c>
      <c r="E28" s="199" t="s">
        <v>241</v>
      </c>
      <c r="F28" s="199" t="s">
        <v>242</v>
      </c>
      <c r="G28" s="610" t="s">
        <v>244</v>
      </c>
      <c r="H28" s="610"/>
      <c r="I28" s="509">
        <v>1</v>
      </c>
      <c r="J28" s="509">
        <v>2</v>
      </c>
      <c r="K28" s="509">
        <v>3</v>
      </c>
      <c r="L28" s="509">
        <v>4</v>
      </c>
      <c r="M28" s="509">
        <v>5</v>
      </c>
      <c r="N28" s="509">
        <v>6</v>
      </c>
      <c r="O28" s="509">
        <v>7</v>
      </c>
      <c r="P28" s="509">
        <v>8</v>
      </c>
      <c r="Q28" s="509">
        <v>9</v>
      </c>
      <c r="R28" s="509">
        <v>10</v>
      </c>
      <c r="S28" s="509">
        <v>11</v>
      </c>
      <c r="T28" s="509">
        <v>12</v>
      </c>
      <c r="U28" s="509">
        <v>13</v>
      </c>
      <c r="V28" s="509">
        <v>14</v>
      </c>
      <c r="W28" s="509">
        <v>15</v>
      </c>
      <c r="X28" s="509">
        <v>16</v>
      </c>
      <c r="Y28" s="509">
        <v>17</v>
      </c>
      <c r="Z28" s="509">
        <v>18</v>
      </c>
      <c r="AA28" s="509">
        <v>19</v>
      </c>
      <c r="AB28" s="509">
        <v>20</v>
      </c>
      <c r="AC28" s="509">
        <v>21</v>
      </c>
      <c r="AD28" s="509">
        <v>22</v>
      </c>
      <c r="AE28" s="509">
        <v>23</v>
      </c>
      <c r="AF28" s="509">
        <v>24</v>
      </c>
      <c r="AG28" s="509">
        <v>25</v>
      </c>
      <c r="AH28" s="510" t="s">
        <v>90</v>
      </c>
      <c r="AI28" s="94"/>
      <c r="AJ28" s="19"/>
      <c r="AO28" s="40"/>
      <c r="AP28" s="40"/>
      <c r="AQ28" s="40"/>
      <c r="AR28" s="40"/>
      <c r="AS28" s="40"/>
      <c r="AT28" s="40"/>
    </row>
    <row r="29" spans="2:46" ht="15.75" thickBot="1" x14ac:dyDescent="0.3">
      <c r="B29" s="77"/>
      <c r="C29" s="25">
        <f>C10</f>
        <v>1</v>
      </c>
      <c r="D29" s="115">
        <f>N10</f>
        <v>0</v>
      </c>
      <c r="E29" s="115">
        <f>T10</f>
        <v>0</v>
      </c>
      <c r="F29" s="115">
        <f>U10</f>
        <v>0</v>
      </c>
      <c r="G29" s="115">
        <f>IF(D29="","",D29-E29-F29)</f>
        <v>0</v>
      </c>
      <c r="H29" s="34"/>
      <c r="I29" s="516">
        <f>$G29</f>
        <v>0</v>
      </c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6"/>
      <c r="V29" s="516"/>
      <c r="W29" s="516"/>
      <c r="X29" s="516"/>
      <c r="Y29" s="516"/>
      <c r="Z29" s="516"/>
      <c r="AA29" s="516"/>
      <c r="AB29" s="516"/>
      <c r="AC29" s="516"/>
      <c r="AD29" s="516"/>
      <c r="AE29" s="516"/>
      <c r="AF29" s="516"/>
      <c r="AG29" s="516"/>
      <c r="AH29" s="275">
        <f t="shared" ref="AH29:AH38" si="17">SUM(I29:AG29)</f>
        <v>0</v>
      </c>
      <c r="AI29" s="94"/>
      <c r="AJ29" s="19"/>
    </row>
    <row r="30" spans="2:46" ht="15.75" thickBot="1" x14ac:dyDescent="0.3">
      <c r="B30" s="77"/>
      <c r="C30" s="25">
        <f>C11</f>
        <v>2</v>
      </c>
      <c r="D30" s="115">
        <f>N11</f>
        <v>0</v>
      </c>
      <c r="E30" s="115">
        <f t="shared" ref="E30:E33" si="18">T11</f>
        <v>0</v>
      </c>
      <c r="F30" s="115">
        <f>U11</f>
        <v>0</v>
      </c>
      <c r="G30" s="115">
        <f>IF(D30="","",D30-E30-F30)</f>
        <v>0</v>
      </c>
      <c r="H30" s="15"/>
      <c r="I30" s="516">
        <f t="shared" ref="I30:I38" si="19">$G30</f>
        <v>0</v>
      </c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/>
      <c r="Y30" s="516"/>
      <c r="Z30" s="516"/>
      <c r="AA30" s="516"/>
      <c r="AB30" s="516"/>
      <c r="AC30" s="516"/>
      <c r="AD30" s="516"/>
      <c r="AE30" s="516"/>
      <c r="AF30" s="516"/>
      <c r="AG30" s="516"/>
      <c r="AH30" s="275">
        <f t="shared" si="17"/>
        <v>0</v>
      </c>
      <c r="AI30" s="94"/>
      <c r="AJ30" s="19"/>
    </row>
    <row r="31" spans="2:46" ht="15.75" thickBot="1" x14ac:dyDescent="0.3">
      <c r="B31" s="77"/>
      <c r="C31" s="25">
        <f>C12</f>
        <v>3</v>
      </c>
      <c r="D31" s="115">
        <f>N12</f>
        <v>0</v>
      </c>
      <c r="E31" s="115">
        <f t="shared" si="18"/>
        <v>0</v>
      </c>
      <c r="F31" s="115">
        <f>U12</f>
        <v>0</v>
      </c>
      <c r="G31" s="115">
        <f t="shared" ref="G31:G38" si="20">IF(D31="","",D31-E31-F31)</f>
        <v>0</v>
      </c>
      <c r="H31" s="15"/>
      <c r="I31" s="516">
        <f t="shared" si="19"/>
        <v>0</v>
      </c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516"/>
      <c r="AA31" s="516"/>
      <c r="AB31" s="516"/>
      <c r="AC31" s="516"/>
      <c r="AD31" s="516"/>
      <c r="AE31" s="516"/>
      <c r="AF31" s="516"/>
      <c r="AG31" s="516"/>
      <c r="AH31" s="275">
        <f t="shared" si="17"/>
        <v>0</v>
      </c>
      <c r="AI31" s="94"/>
      <c r="AJ31" s="19"/>
    </row>
    <row r="32" spans="2:46" ht="15.75" thickBot="1" x14ac:dyDescent="0.3">
      <c r="B32" s="77"/>
      <c r="C32" s="25">
        <f>C13</f>
        <v>4</v>
      </c>
      <c r="D32" s="115">
        <f>N13</f>
        <v>0</v>
      </c>
      <c r="E32" s="115">
        <f t="shared" si="18"/>
        <v>0</v>
      </c>
      <c r="F32" s="115">
        <f>U13</f>
        <v>0</v>
      </c>
      <c r="G32" s="115">
        <f t="shared" si="20"/>
        <v>0</v>
      </c>
      <c r="H32" s="15"/>
      <c r="I32" s="516">
        <f t="shared" si="19"/>
        <v>0</v>
      </c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275">
        <f t="shared" si="17"/>
        <v>0</v>
      </c>
      <c r="AI32" s="94"/>
      <c r="AJ32" s="19"/>
    </row>
    <row r="33" spans="2:36" ht="15.75" thickBot="1" x14ac:dyDescent="0.3">
      <c r="B33" s="77"/>
      <c r="C33" s="25">
        <f>C14</f>
        <v>5</v>
      </c>
      <c r="D33" s="115">
        <f>N14</f>
        <v>0</v>
      </c>
      <c r="E33" s="115">
        <f t="shared" si="18"/>
        <v>0</v>
      </c>
      <c r="F33" s="115">
        <f>U14</f>
        <v>0</v>
      </c>
      <c r="G33" s="115">
        <f t="shared" si="20"/>
        <v>0</v>
      </c>
      <c r="H33" s="15"/>
      <c r="I33" s="516">
        <f t="shared" si="19"/>
        <v>0</v>
      </c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275">
        <f t="shared" si="17"/>
        <v>0</v>
      </c>
      <c r="AI33" s="94"/>
      <c r="AJ33" s="19"/>
    </row>
    <row r="34" spans="2:36" ht="15.75" thickBot="1" x14ac:dyDescent="0.3">
      <c r="B34" s="77"/>
      <c r="C34" s="25">
        <f>C16</f>
        <v>6</v>
      </c>
      <c r="D34" s="116">
        <f>N16</f>
        <v>0</v>
      </c>
      <c r="E34" s="116">
        <f>T16</f>
        <v>0</v>
      </c>
      <c r="F34" s="115">
        <f>U16</f>
        <v>0</v>
      </c>
      <c r="G34" s="115">
        <f t="shared" si="20"/>
        <v>0</v>
      </c>
      <c r="H34" s="27"/>
      <c r="I34" s="516">
        <f t="shared" si="19"/>
        <v>0</v>
      </c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  <c r="U34" s="516"/>
      <c r="V34" s="516"/>
      <c r="W34" s="516"/>
      <c r="X34" s="516"/>
      <c r="Y34" s="516"/>
      <c r="Z34" s="516"/>
      <c r="AA34" s="516"/>
      <c r="AB34" s="516"/>
      <c r="AC34" s="516"/>
      <c r="AD34" s="516"/>
      <c r="AE34" s="516"/>
      <c r="AF34" s="516"/>
      <c r="AG34" s="516"/>
      <c r="AH34" s="275">
        <f t="shared" si="17"/>
        <v>0</v>
      </c>
      <c r="AI34" s="94"/>
      <c r="AJ34" s="19"/>
    </row>
    <row r="35" spans="2:36" ht="15.75" thickBot="1" x14ac:dyDescent="0.3">
      <c r="B35" s="77"/>
      <c r="C35" s="25">
        <f>C17</f>
        <v>7</v>
      </c>
      <c r="D35" s="116">
        <f>N17</f>
        <v>0</v>
      </c>
      <c r="E35" s="116">
        <f t="shared" ref="E35:E38" si="21">T17</f>
        <v>0</v>
      </c>
      <c r="F35" s="115">
        <f>U17</f>
        <v>0</v>
      </c>
      <c r="G35" s="115">
        <f t="shared" si="20"/>
        <v>0</v>
      </c>
      <c r="H35" s="27"/>
      <c r="I35" s="516">
        <f t="shared" si="19"/>
        <v>0</v>
      </c>
      <c r="J35" s="516"/>
      <c r="K35" s="516"/>
      <c r="L35" s="516"/>
      <c r="M35" s="516"/>
      <c r="N35" s="516"/>
      <c r="O35" s="516"/>
      <c r="P35" s="516"/>
      <c r="Q35" s="516"/>
      <c r="R35" s="516"/>
      <c r="S35" s="516"/>
      <c r="T35" s="516"/>
      <c r="U35" s="516"/>
      <c r="V35" s="516"/>
      <c r="W35" s="516"/>
      <c r="X35" s="516"/>
      <c r="Y35" s="516"/>
      <c r="Z35" s="516"/>
      <c r="AA35" s="516"/>
      <c r="AB35" s="516"/>
      <c r="AC35" s="516"/>
      <c r="AD35" s="516"/>
      <c r="AE35" s="516"/>
      <c r="AF35" s="516"/>
      <c r="AG35" s="516"/>
      <c r="AH35" s="275">
        <f t="shared" si="17"/>
        <v>0</v>
      </c>
      <c r="AI35" s="94"/>
      <c r="AJ35" s="19"/>
    </row>
    <row r="36" spans="2:36" ht="15.75" thickBot="1" x14ac:dyDescent="0.3">
      <c r="B36" s="77"/>
      <c r="C36" s="25">
        <f>C18</f>
        <v>8</v>
      </c>
      <c r="D36" s="116">
        <f>N18</f>
        <v>0</v>
      </c>
      <c r="E36" s="116">
        <f t="shared" si="21"/>
        <v>0</v>
      </c>
      <c r="F36" s="115">
        <f>U18</f>
        <v>0</v>
      </c>
      <c r="G36" s="115">
        <f t="shared" si="20"/>
        <v>0</v>
      </c>
      <c r="H36" s="27"/>
      <c r="I36" s="516">
        <f t="shared" si="19"/>
        <v>0</v>
      </c>
      <c r="J36" s="516"/>
      <c r="K36" s="516"/>
      <c r="L36" s="516"/>
      <c r="M36" s="516"/>
      <c r="N36" s="516"/>
      <c r="O36" s="516"/>
      <c r="P36" s="516"/>
      <c r="Q36" s="516"/>
      <c r="R36" s="516"/>
      <c r="S36" s="516"/>
      <c r="T36" s="516"/>
      <c r="U36" s="516"/>
      <c r="V36" s="516"/>
      <c r="W36" s="516"/>
      <c r="X36" s="516"/>
      <c r="Y36" s="516"/>
      <c r="Z36" s="516"/>
      <c r="AA36" s="516"/>
      <c r="AB36" s="516"/>
      <c r="AC36" s="516"/>
      <c r="AD36" s="516"/>
      <c r="AE36" s="516"/>
      <c r="AF36" s="516"/>
      <c r="AG36" s="516"/>
      <c r="AH36" s="275">
        <f t="shared" si="17"/>
        <v>0</v>
      </c>
      <c r="AI36" s="94"/>
      <c r="AJ36" s="19"/>
    </row>
    <row r="37" spans="2:36" ht="15.75" thickBot="1" x14ac:dyDescent="0.3">
      <c r="B37" s="77"/>
      <c r="C37" s="25">
        <f>C19</f>
        <v>9</v>
      </c>
      <c r="D37" s="116">
        <f>N19</f>
        <v>0</v>
      </c>
      <c r="E37" s="116">
        <f t="shared" si="21"/>
        <v>0</v>
      </c>
      <c r="F37" s="115">
        <f>U19</f>
        <v>0</v>
      </c>
      <c r="G37" s="115">
        <f t="shared" si="20"/>
        <v>0</v>
      </c>
      <c r="H37" s="27"/>
      <c r="I37" s="516">
        <f t="shared" si="19"/>
        <v>0</v>
      </c>
      <c r="J37" s="516"/>
      <c r="K37" s="516"/>
      <c r="L37" s="516"/>
      <c r="M37" s="516"/>
      <c r="N37" s="516"/>
      <c r="O37" s="516"/>
      <c r="P37" s="516"/>
      <c r="Q37" s="516"/>
      <c r="R37" s="516"/>
      <c r="S37" s="516"/>
      <c r="T37" s="516"/>
      <c r="U37" s="516"/>
      <c r="V37" s="516"/>
      <c r="W37" s="516"/>
      <c r="X37" s="516"/>
      <c r="Y37" s="516"/>
      <c r="Z37" s="516"/>
      <c r="AA37" s="516"/>
      <c r="AB37" s="516"/>
      <c r="AC37" s="516"/>
      <c r="AD37" s="516"/>
      <c r="AE37" s="516"/>
      <c r="AF37" s="516"/>
      <c r="AG37" s="516"/>
      <c r="AH37" s="275">
        <f t="shared" si="17"/>
        <v>0</v>
      </c>
      <c r="AI37" s="94"/>
      <c r="AJ37" s="19"/>
    </row>
    <row r="38" spans="2:36" ht="15.75" thickBot="1" x14ac:dyDescent="0.3">
      <c r="B38" s="77"/>
      <c r="C38" s="25">
        <f>C20</f>
        <v>10</v>
      </c>
      <c r="D38" s="116">
        <f>N20</f>
        <v>0</v>
      </c>
      <c r="E38" s="116">
        <f t="shared" si="21"/>
        <v>0</v>
      </c>
      <c r="F38" s="115">
        <f>U20</f>
        <v>0</v>
      </c>
      <c r="G38" s="115">
        <f t="shared" si="20"/>
        <v>0</v>
      </c>
      <c r="H38" s="27"/>
      <c r="I38" s="516">
        <f t="shared" si="19"/>
        <v>0</v>
      </c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516"/>
      <c r="AA38" s="516"/>
      <c r="AB38" s="516"/>
      <c r="AC38" s="516"/>
      <c r="AD38" s="516"/>
      <c r="AE38" s="516"/>
      <c r="AF38" s="516"/>
      <c r="AG38" s="516"/>
      <c r="AH38" s="275">
        <f t="shared" si="17"/>
        <v>0</v>
      </c>
      <c r="AI38" s="94"/>
      <c r="AJ38" s="19"/>
    </row>
    <row r="39" spans="2:36" ht="15.75" thickBot="1" x14ac:dyDescent="0.3">
      <c r="B39" s="77"/>
      <c r="C39" s="25"/>
      <c r="D39" s="49"/>
      <c r="E39" s="49"/>
      <c r="F39" s="49"/>
      <c r="G39" s="15"/>
      <c r="H39" s="52" t="s">
        <v>91</v>
      </c>
      <c r="I39" s="198">
        <f>SUM(I29:I38)</f>
        <v>0</v>
      </c>
      <c r="J39" s="198">
        <f t="shared" ref="J39:AG39" si="22">SUM(J29:J38)</f>
        <v>0</v>
      </c>
      <c r="K39" s="198">
        <f t="shared" si="22"/>
        <v>0</v>
      </c>
      <c r="L39" s="198">
        <f t="shared" si="22"/>
        <v>0</v>
      </c>
      <c r="M39" s="198">
        <f t="shared" si="22"/>
        <v>0</v>
      </c>
      <c r="N39" s="198">
        <f t="shared" si="22"/>
        <v>0</v>
      </c>
      <c r="O39" s="198">
        <f t="shared" si="22"/>
        <v>0</v>
      </c>
      <c r="P39" s="198">
        <f t="shared" si="22"/>
        <v>0</v>
      </c>
      <c r="Q39" s="198">
        <f t="shared" si="22"/>
        <v>0</v>
      </c>
      <c r="R39" s="198">
        <f t="shared" si="22"/>
        <v>0</v>
      </c>
      <c r="S39" s="198">
        <f t="shared" si="22"/>
        <v>0</v>
      </c>
      <c r="T39" s="198">
        <f t="shared" si="22"/>
        <v>0</v>
      </c>
      <c r="U39" s="198">
        <f t="shared" si="22"/>
        <v>0</v>
      </c>
      <c r="V39" s="198">
        <f t="shared" si="22"/>
        <v>0</v>
      </c>
      <c r="W39" s="198">
        <f t="shared" si="22"/>
        <v>0</v>
      </c>
      <c r="X39" s="198">
        <f t="shared" si="22"/>
        <v>0</v>
      </c>
      <c r="Y39" s="198">
        <f t="shared" si="22"/>
        <v>0</v>
      </c>
      <c r="Z39" s="198">
        <f t="shared" si="22"/>
        <v>0</v>
      </c>
      <c r="AA39" s="198">
        <f t="shared" si="22"/>
        <v>0</v>
      </c>
      <c r="AB39" s="198">
        <f t="shared" si="22"/>
        <v>0</v>
      </c>
      <c r="AC39" s="198">
        <f t="shared" si="22"/>
        <v>0</v>
      </c>
      <c r="AD39" s="198">
        <f t="shared" si="22"/>
        <v>0</v>
      </c>
      <c r="AE39" s="198">
        <f t="shared" si="22"/>
        <v>0</v>
      </c>
      <c r="AF39" s="198">
        <f t="shared" si="22"/>
        <v>0</v>
      </c>
      <c r="AG39" s="198">
        <f t="shared" si="22"/>
        <v>0</v>
      </c>
      <c r="AH39" s="198">
        <f t="shared" ref="AH39" si="23">SUM(AH29:AH38)</f>
        <v>0</v>
      </c>
      <c r="AI39" s="94"/>
      <c r="AJ39" s="19"/>
    </row>
    <row r="40" spans="2:36" ht="15.75" thickBot="1" x14ac:dyDescent="0.3">
      <c r="B40" s="77"/>
      <c r="C40" s="25"/>
      <c r="D40" s="9"/>
      <c r="E40" s="9"/>
      <c r="F40" s="9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35"/>
      <c r="AI40" s="94"/>
      <c r="AJ40" s="19"/>
    </row>
    <row r="41" spans="2:36" ht="28.5" customHeight="1" thickBot="1" x14ac:dyDescent="0.3">
      <c r="B41" s="77"/>
      <c r="C41" s="32" t="s">
        <v>89</v>
      </c>
      <c r="D41" s="201" t="s">
        <v>45</v>
      </c>
      <c r="E41" s="200"/>
      <c r="F41" s="200"/>
      <c r="G41" s="610" t="s">
        <v>243</v>
      </c>
      <c r="H41" s="610"/>
      <c r="I41" s="509">
        <v>1</v>
      </c>
      <c r="J41" s="509">
        <v>2</v>
      </c>
      <c r="K41" s="509">
        <v>3</v>
      </c>
      <c r="L41" s="509">
        <v>4</v>
      </c>
      <c r="M41" s="509">
        <v>5</v>
      </c>
      <c r="N41" s="509">
        <v>6</v>
      </c>
      <c r="O41" s="509">
        <v>7</v>
      </c>
      <c r="P41" s="509">
        <v>8</v>
      </c>
      <c r="Q41" s="509">
        <v>9</v>
      </c>
      <c r="R41" s="509">
        <v>10</v>
      </c>
      <c r="S41" s="509">
        <v>11</v>
      </c>
      <c r="T41" s="509">
        <v>12</v>
      </c>
      <c r="U41" s="509">
        <v>13</v>
      </c>
      <c r="V41" s="509">
        <v>14</v>
      </c>
      <c r="W41" s="509">
        <v>15</v>
      </c>
      <c r="X41" s="509">
        <v>16</v>
      </c>
      <c r="Y41" s="509">
        <v>17</v>
      </c>
      <c r="Z41" s="509">
        <v>18</v>
      </c>
      <c r="AA41" s="509">
        <v>19</v>
      </c>
      <c r="AB41" s="509">
        <v>20</v>
      </c>
      <c r="AC41" s="509">
        <v>21</v>
      </c>
      <c r="AD41" s="509">
        <v>22</v>
      </c>
      <c r="AE41" s="509">
        <v>23</v>
      </c>
      <c r="AF41" s="509">
        <v>24</v>
      </c>
      <c r="AG41" s="509">
        <v>25</v>
      </c>
      <c r="AH41" s="510" t="s">
        <v>90</v>
      </c>
      <c r="AI41" s="94"/>
      <c r="AJ41" s="19"/>
    </row>
    <row r="42" spans="2:36" ht="15.75" thickBot="1" x14ac:dyDescent="0.3">
      <c r="B42" s="77"/>
      <c r="C42" s="50">
        <f t="shared" ref="C42:C51" si="24">C29</f>
        <v>1</v>
      </c>
      <c r="D42" s="396">
        <f>M10</f>
        <v>0</v>
      </c>
      <c r="E42" s="404"/>
      <c r="F42" s="404"/>
      <c r="G42" s="396">
        <f>IF(D42="","",D42-E42-F42)</f>
        <v>0</v>
      </c>
      <c r="H42" s="15"/>
      <c r="I42" s="512">
        <f>$D42</f>
        <v>0</v>
      </c>
      <c r="J42" s="512"/>
      <c r="K42" s="512"/>
      <c r="L42" s="512"/>
      <c r="M42" s="512"/>
      <c r="N42" s="512"/>
      <c r="O42" s="512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2"/>
      <c r="AA42" s="512"/>
      <c r="AB42" s="512"/>
      <c r="AC42" s="512"/>
      <c r="AD42" s="512"/>
      <c r="AE42" s="512"/>
      <c r="AF42" s="512"/>
      <c r="AG42" s="512"/>
      <c r="AH42" s="399">
        <f t="shared" ref="AH42:AH50" si="25">SUM(I42:AG42)</f>
        <v>0</v>
      </c>
      <c r="AI42" s="94"/>
      <c r="AJ42" s="19"/>
    </row>
    <row r="43" spans="2:36" ht="15.75" thickBot="1" x14ac:dyDescent="0.3">
      <c r="B43" s="77"/>
      <c r="C43" s="50">
        <f t="shared" si="24"/>
        <v>2</v>
      </c>
      <c r="D43" s="396">
        <f>M11</f>
        <v>0</v>
      </c>
      <c r="E43" s="404"/>
      <c r="F43" s="404"/>
      <c r="G43" s="396">
        <f t="shared" ref="G43:G51" si="26">IF(D43="","",D43-E43-F43)</f>
        <v>0</v>
      </c>
      <c r="H43" s="15"/>
      <c r="I43" s="512">
        <f t="shared" ref="I43:I51" si="27">$D43</f>
        <v>0</v>
      </c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/>
      <c r="U43" s="512"/>
      <c r="V43" s="512"/>
      <c r="W43" s="512"/>
      <c r="X43" s="512"/>
      <c r="Y43" s="512"/>
      <c r="Z43" s="512"/>
      <c r="AA43" s="512"/>
      <c r="AB43" s="512"/>
      <c r="AC43" s="512"/>
      <c r="AD43" s="512"/>
      <c r="AE43" s="512"/>
      <c r="AF43" s="512"/>
      <c r="AG43" s="512"/>
      <c r="AH43" s="399">
        <f t="shared" si="25"/>
        <v>0</v>
      </c>
      <c r="AI43" s="94"/>
      <c r="AJ43" s="19"/>
    </row>
    <row r="44" spans="2:36" ht="15.75" thickBot="1" x14ac:dyDescent="0.3">
      <c r="B44" s="77"/>
      <c r="C44" s="50">
        <f t="shared" si="24"/>
        <v>3</v>
      </c>
      <c r="D44" s="396">
        <f>M12</f>
        <v>0</v>
      </c>
      <c r="E44" s="404"/>
      <c r="F44" s="404"/>
      <c r="G44" s="396">
        <f t="shared" si="26"/>
        <v>0</v>
      </c>
      <c r="H44" s="15"/>
      <c r="I44" s="512">
        <f t="shared" si="27"/>
        <v>0</v>
      </c>
      <c r="J44" s="512"/>
      <c r="K44" s="512"/>
      <c r="L44" s="512"/>
      <c r="M44" s="512"/>
      <c r="N44" s="512"/>
      <c r="O44" s="512"/>
      <c r="P44" s="512"/>
      <c r="Q44" s="512"/>
      <c r="R44" s="512"/>
      <c r="S44" s="512"/>
      <c r="T44" s="512"/>
      <c r="U44" s="512"/>
      <c r="V44" s="512"/>
      <c r="W44" s="512"/>
      <c r="X44" s="512"/>
      <c r="Y44" s="512"/>
      <c r="Z44" s="512"/>
      <c r="AA44" s="512"/>
      <c r="AB44" s="512"/>
      <c r="AC44" s="512"/>
      <c r="AD44" s="512"/>
      <c r="AE44" s="512"/>
      <c r="AF44" s="512"/>
      <c r="AG44" s="512"/>
      <c r="AH44" s="399">
        <f t="shared" si="25"/>
        <v>0</v>
      </c>
      <c r="AI44" s="94"/>
      <c r="AJ44" s="19"/>
    </row>
    <row r="45" spans="2:36" ht="15.75" thickBot="1" x14ac:dyDescent="0.3">
      <c r="B45" s="77"/>
      <c r="C45" s="50">
        <f t="shared" si="24"/>
        <v>4</v>
      </c>
      <c r="D45" s="396">
        <f>M13</f>
        <v>0</v>
      </c>
      <c r="E45" s="404"/>
      <c r="F45" s="404"/>
      <c r="G45" s="396">
        <f t="shared" si="26"/>
        <v>0</v>
      </c>
      <c r="H45" s="15"/>
      <c r="I45" s="512">
        <f t="shared" si="27"/>
        <v>0</v>
      </c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2"/>
      <c r="AC45" s="512"/>
      <c r="AD45" s="512"/>
      <c r="AE45" s="512"/>
      <c r="AF45" s="512"/>
      <c r="AG45" s="512"/>
      <c r="AH45" s="399">
        <f t="shared" si="25"/>
        <v>0</v>
      </c>
      <c r="AI45" s="94"/>
      <c r="AJ45" s="19"/>
    </row>
    <row r="46" spans="2:36" ht="15.75" thickBot="1" x14ac:dyDescent="0.3">
      <c r="B46" s="77"/>
      <c r="C46" s="51">
        <f t="shared" si="24"/>
        <v>5</v>
      </c>
      <c r="D46" s="396">
        <f>M14</f>
        <v>0</v>
      </c>
      <c r="E46" s="404"/>
      <c r="F46" s="404"/>
      <c r="G46" s="396">
        <f t="shared" si="26"/>
        <v>0</v>
      </c>
      <c r="H46" s="15"/>
      <c r="I46" s="512">
        <f t="shared" si="27"/>
        <v>0</v>
      </c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399">
        <f t="shared" si="25"/>
        <v>0</v>
      </c>
      <c r="AI46" s="94"/>
      <c r="AJ46" s="19"/>
    </row>
    <row r="47" spans="2:36" ht="15.75" thickBot="1" x14ac:dyDescent="0.3">
      <c r="B47" s="77"/>
      <c r="C47" s="51">
        <f t="shared" si="24"/>
        <v>6</v>
      </c>
      <c r="D47" s="397">
        <f>M16</f>
        <v>0</v>
      </c>
      <c r="E47" s="405"/>
      <c r="F47" s="405"/>
      <c r="G47" s="396">
        <f t="shared" si="26"/>
        <v>0</v>
      </c>
      <c r="H47" s="34"/>
      <c r="I47" s="512">
        <f t="shared" si="27"/>
        <v>0</v>
      </c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/>
      <c r="AD47" s="512"/>
      <c r="AE47" s="512"/>
      <c r="AF47" s="512"/>
      <c r="AG47" s="512"/>
      <c r="AH47" s="399">
        <f t="shared" si="25"/>
        <v>0</v>
      </c>
      <c r="AI47" s="94"/>
      <c r="AJ47" s="19"/>
    </row>
    <row r="48" spans="2:36" ht="15.75" thickBot="1" x14ac:dyDescent="0.3">
      <c r="B48" s="77"/>
      <c r="C48" s="51">
        <f t="shared" si="24"/>
        <v>7</v>
      </c>
      <c r="D48" s="397">
        <f>M17</f>
        <v>0</v>
      </c>
      <c r="E48" s="405"/>
      <c r="F48" s="405"/>
      <c r="G48" s="396">
        <f t="shared" si="26"/>
        <v>0</v>
      </c>
      <c r="H48" s="15"/>
      <c r="I48" s="512">
        <f t="shared" si="27"/>
        <v>0</v>
      </c>
      <c r="J48" s="512"/>
      <c r="K48" s="512"/>
      <c r="L48" s="512"/>
      <c r="M48" s="512"/>
      <c r="N48" s="512"/>
      <c r="O48" s="512"/>
      <c r="P48" s="512"/>
      <c r="Q48" s="512"/>
      <c r="R48" s="512"/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512"/>
      <c r="AF48" s="512"/>
      <c r="AG48" s="512"/>
      <c r="AH48" s="399">
        <f t="shared" si="25"/>
        <v>0</v>
      </c>
      <c r="AI48" s="94"/>
      <c r="AJ48" s="19"/>
    </row>
    <row r="49" spans="2:36" ht="15.75" thickBot="1" x14ac:dyDescent="0.3">
      <c r="B49" s="77"/>
      <c r="C49" s="51">
        <f t="shared" si="24"/>
        <v>8</v>
      </c>
      <c r="D49" s="397">
        <f>M18</f>
        <v>0</v>
      </c>
      <c r="E49" s="405"/>
      <c r="F49" s="405"/>
      <c r="G49" s="396">
        <f t="shared" si="26"/>
        <v>0</v>
      </c>
      <c r="H49" s="15"/>
      <c r="I49" s="512">
        <f t="shared" si="27"/>
        <v>0</v>
      </c>
      <c r="J49" s="512"/>
      <c r="K49" s="512"/>
      <c r="L49" s="512"/>
      <c r="M49" s="512"/>
      <c r="N49" s="512"/>
      <c r="O49" s="512"/>
      <c r="P49" s="512"/>
      <c r="Q49" s="512"/>
      <c r="R49" s="512"/>
      <c r="S49" s="512"/>
      <c r="T49" s="512"/>
      <c r="U49" s="512"/>
      <c r="V49" s="512"/>
      <c r="W49" s="512"/>
      <c r="X49" s="512"/>
      <c r="Y49" s="512"/>
      <c r="Z49" s="512"/>
      <c r="AA49" s="512"/>
      <c r="AB49" s="512"/>
      <c r="AC49" s="512"/>
      <c r="AD49" s="512"/>
      <c r="AE49" s="512"/>
      <c r="AF49" s="512"/>
      <c r="AG49" s="512"/>
      <c r="AH49" s="399">
        <f t="shared" si="25"/>
        <v>0</v>
      </c>
      <c r="AI49" s="76"/>
    </row>
    <row r="50" spans="2:36" ht="15.75" thickBot="1" x14ac:dyDescent="0.3">
      <c r="B50" s="77"/>
      <c r="C50" s="51">
        <f t="shared" si="24"/>
        <v>9</v>
      </c>
      <c r="D50" s="397">
        <f>M19</f>
        <v>0</v>
      </c>
      <c r="E50" s="405"/>
      <c r="F50" s="405"/>
      <c r="G50" s="396">
        <f t="shared" si="26"/>
        <v>0</v>
      </c>
      <c r="H50" s="15"/>
      <c r="I50" s="512">
        <f t="shared" si="27"/>
        <v>0</v>
      </c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399">
        <f t="shared" si="25"/>
        <v>0</v>
      </c>
      <c r="AI50" s="76"/>
    </row>
    <row r="51" spans="2:36" ht="15.75" customHeight="1" thickBot="1" x14ac:dyDescent="0.3">
      <c r="B51" s="77"/>
      <c r="C51" s="51">
        <f t="shared" si="24"/>
        <v>10</v>
      </c>
      <c r="D51" s="397">
        <f>M20</f>
        <v>0</v>
      </c>
      <c r="E51" s="405"/>
      <c r="F51" s="405"/>
      <c r="G51" s="396">
        <f t="shared" si="26"/>
        <v>0</v>
      </c>
      <c r="H51" s="15"/>
      <c r="I51" s="512">
        <f t="shared" si="27"/>
        <v>0</v>
      </c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2"/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398">
        <f>SUM(O51:AG51)</f>
        <v>0</v>
      </c>
      <c r="AI51" s="76"/>
    </row>
    <row r="52" spans="2:36" ht="15.75" thickBot="1" x14ac:dyDescent="0.3">
      <c r="B52" s="77"/>
      <c r="C52" s="13"/>
      <c r="D52" s="118"/>
      <c r="E52" s="118"/>
      <c r="F52" s="118"/>
      <c r="G52" s="15"/>
      <c r="H52" s="52" t="s">
        <v>91</v>
      </c>
      <c r="I52" s="400">
        <f t="shared" ref="I52:AG52" si="28">SUM(I42:I51)</f>
        <v>0</v>
      </c>
      <c r="J52" s="400">
        <f t="shared" si="28"/>
        <v>0</v>
      </c>
      <c r="K52" s="400">
        <f t="shared" si="28"/>
        <v>0</v>
      </c>
      <c r="L52" s="400">
        <f t="shared" si="28"/>
        <v>0</v>
      </c>
      <c r="M52" s="400">
        <f t="shared" si="28"/>
        <v>0</v>
      </c>
      <c r="N52" s="400">
        <f t="shared" si="28"/>
        <v>0</v>
      </c>
      <c r="O52" s="400">
        <f t="shared" si="28"/>
        <v>0</v>
      </c>
      <c r="P52" s="400">
        <f t="shared" si="28"/>
        <v>0</v>
      </c>
      <c r="Q52" s="400">
        <f t="shared" si="28"/>
        <v>0</v>
      </c>
      <c r="R52" s="400">
        <f t="shared" si="28"/>
        <v>0</v>
      </c>
      <c r="S52" s="400">
        <f t="shared" si="28"/>
        <v>0</v>
      </c>
      <c r="T52" s="400">
        <f t="shared" si="28"/>
        <v>0</v>
      </c>
      <c r="U52" s="400">
        <f t="shared" si="28"/>
        <v>0</v>
      </c>
      <c r="V52" s="400">
        <f t="shared" si="28"/>
        <v>0</v>
      </c>
      <c r="W52" s="400">
        <f t="shared" si="28"/>
        <v>0</v>
      </c>
      <c r="X52" s="400">
        <f t="shared" si="28"/>
        <v>0</v>
      </c>
      <c r="Y52" s="400">
        <f t="shared" si="28"/>
        <v>0</v>
      </c>
      <c r="Z52" s="400">
        <f t="shared" si="28"/>
        <v>0</v>
      </c>
      <c r="AA52" s="400">
        <f t="shared" si="28"/>
        <v>0</v>
      </c>
      <c r="AB52" s="400">
        <f t="shared" si="28"/>
        <v>0</v>
      </c>
      <c r="AC52" s="400">
        <f t="shared" si="28"/>
        <v>0</v>
      </c>
      <c r="AD52" s="400">
        <f t="shared" si="28"/>
        <v>0</v>
      </c>
      <c r="AE52" s="400">
        <f t="shared" si="28"/>
        <v>0</v>
      </c>
      <c r="AF52" s="400">
        <f t="shared" si="28"/>
        <v>0</v>
      </c>
      <c r="AG52" s="400">
        <f t="shared" si="28"/>
        <v>0</v>
      </c>
      <c r="AH52" s="398">
        <f>SUM(AH42:AH51)</f>
        <v>0</v>
      </c>
      <c r="AI52" s="76"/>
    </row>
    <row r="53" spans="2:36" ht="24.75" customHeight="1" thickBot="1" x14ac:dyDescent="0.3">
      <c r="B53" s="77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8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7"/>
      <c r="AI53" s="76"/>
      <c r="AJ53" s="19"/>
    </row>
    <row r="54" spans="2:36" ht="24.75" customHeight="1" x14ac:dyDescent="0.25">
      <c r="B54" s="77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76"/>
      <c r="AJ54" s="19"/>
    </row>
    <row r="55" spans="2:36" x14ac:dyDescent="0.25">
      <c r="B55" s="77"/>
      <c r="C55" s="81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76"/>
      <c r="AJ55" s="19"/>
    </row>
    <row r="56" spans="2:36" x14ac:dyDescent="0.25">
      <c r="B56" s="77"/>
      <c r="C56" s="81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76"/>
      <c r="AJ56" s="19"/>
    </row>
    <row r="57" spans="2:36" ht="15.75" thickBot="1" x14ac:dyDescent="0.3">
      <c r="B57" s="96"/>
      <c r="C57" s="126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4"/>
      <c r="AJ57" s="19"/>
    </row>
    <row r="58" spans="2:36" x14ac:dyDescent="0.25">
      <c r="AC58" s="5"/>
      <c r="AD58" s="5"/>
      <c r="AJ58" s="19"/>
    </row>
    <row r="59" spans="2:36" x14ac:dyDescent="0.25">
      <c r="AC59" s="5"/>
      <c r="AD59" s="5"/>
      <c r="AJ59" s="19"/>
    </row>
    <row r="60" spans="2:36" x14ac:dyDescent="0.25">
      <c r="AJ60" s="19"/>
    </row>
    <row r="61" spans="2:36" x14ac:dyDescent="0.25">
      <c r="AJ61" s="19"/>
    </row>
    <row r="62" spans="2:36" x14ac:dyDescent="0.25">
      <c r="AJ62" s="19"/>
    </row>
    <row r="63" spans="2:36" x14ac:dyDescent="0.25">
      <c r="AJ63" s="19"/>
    </row>
    <row r="64" spans="2:36" x14ac:dyDescent="0.25">
      <c r="AJ64" s="19"/>
    </row>
    <row r="65" spans="36:36" x14ac:dyDescent="0.25">
      <c r="AJ65" s="19"/>
    </row>
    <row r="66" spans="36:36" x14ac:dyDescent="0.25">
      <c r="AJ66" s="19"/>
    </row>
    <row r="67" spans="36:36" x14ac:dyDescent="0.25">
      <c r="AJ67" s="19"/>
    </row>
    <row r="68" spans="36:36" x14ac:dyDescent="0.25">
      <c r="AJ68" s="19"/>
    </row>
    <row r="69" spans="36:36" x14ac:dyDescent="0.25">
      <c r="AJ69" s="19"/>
    </row>
    <row r="70" spans="36:36" x14ac:dyDescent="0.25">
      <c r="AJ70" s="19"/>
    </row>
    <row r="71" spans="36:36" x14ac:dyDescent="0.25">
      <c r="AJ71" s="19"/>
    </row>
    <row r="72" spans="36:36" x14ac:dyDescent="0.25">
      <c r="AJ72" s="19"/>
    </row>
    <row r="73" spans="36:36" x14ac:dyDescent="0.25">
      <c r="AJ73" s="19"/>
    </row>
    <row r="74" spans="36:36" x14ac:dyDescent="0.25">
      <c r="AJ74" s="19"/>
    </row>
    <row r="75" spans="36:36" x14ac:dyDescent="0.25">
      <c r="AJ75" s="19"/>
    </row>
    <row r="76" spans="36:36" x14ac:dyDescent="0.25">
      <c r="AJ76" s="19"/>
    </row>
    <row r="77" spans="36:36" x14ac:dyDescent="0.25">
      <c r="AJ77" s="19"/>
    </row>
    <row r="78" spans="36:36" x14ac:dyDescent="0.25">
      <c r="AJ78" s="19"/>
    </row>
    <row r="79" spans="36:36" x14ac:dyDescent="0.25">
      <c r="AJ79" s="19"/>
    </row>
    <row r="80" spans="36:36" x14ac:dyDescent="0.25">
      <c r="AJ80" s="19"/>
    </row>
    <row r="81" spans="36:36" x14ac:dyDescent="0.25">
      <c r="AJ81" s="19"/>
    </row>
    <row r="82" spans="36:36" x14ac:dyDescent="0.25">
      <c r="AJ82" s="19"/>
    </row>
    <row r="83" spans="36:36" x14ac:dyDescent="0.25">
      <c r="AJ83" s="19"/>
    </row>
    <row r="84" spans="36:36" x14ac:dyDescent="0.25">
      <c r="AJ84" s="19"/>
    </row>
    <row r="85" spans="36:36" x14ac:dyDescent="0.25">
      <c r="AJ85" s="19"/>
    </row>
    <row r="86" spans="36:36" x14ac:dyDescent="0.25">
      <c r="AJ86" s="19"/>
    </row>
    <row r="87" spans="36:36" x14ac:dyDescent="0.25">
      <c r="AJ87" s="19"/>
    </row>
    <row r="88" spans="36:36" x14ac:dyDescent="0.25">
      <c r="AJ88" s="19"/>
    </row>
    <row r="89" spans="36:36" x14ac:dyDescent="0.25">
      <c r="AJ89" s="19"/>
    </row>
    <row r="90" spans="36:36" x14ac:dyDescent="0.25">
      <c r="AJ90" s="19"/>
    </row>
    <row r="91" spans="36:36" x14ac:dyDescent="0.25">
      <c r="AJ91" s="19"/>
    </row>
    <row r="93" spans="36:36" x14ac:dyDescent="0.25">
      <c r="AJ93" s="19"/>
    </row>
    <row r="95" spans="36:36" x14ac:dyDescent="0.25">
      <c r="AJ95" s="19"/>
    </row>
    <row r="97" spans="36:36" x14ac:dyDescent="0.25">
      <c r="AJ97" s="19"/>
    </row>
    <row r="99" spans="36:36" x14ac:dyDescent="0.25">
      <c r="AJ99" s="19"/>
    </row>
    <row r="101" spans="36:36" x14ac:dyDescent="0.25">
      <c r="AJ101" s="19"/>
    </row>
    <row r="103" spans="36:36" x14ac:dyDescent="0.25">
      <c r="AJ103" s="19"/>
    </row>
    <row r="105" spans="36:36" x14ac:dyDescent="0.25">
      <c r="AJ105" s="19"/>
    </row>
    <row r="106" spans="36:36" x14ac:dyDescent="0.25">
      <c r="AJ106" s="5">
        <v>76</v>
      </c>
    </row>
    <row r="107" spans="36:36" x14ac:dyDescent="0.25">
      <c r="AJ107" s="19">
        <v>77</v>
      </c>
    </row>
    <row r="108" spans="36:36" x14ac:dyDescent="0.25">
      <c r="AJ108" s="5">
        <v>78</v>
      </c>
    </row>
  </sheetData>
  <sheetProtection algorithmName="SHA-512" hashValue="mFJ4UF5JnQdOD/3P9PkY317irUvZ/iCISnoiKebFauZq5/9HgF19K0JclUNQZI3KhDoiHU0yTqIGkS5tURIiQw==" saltValue="ZeCxpXAHsUNRA2W0XWHsxQ==" spinCount="100000" sheet="1" objects="1" scenarios="1" insertRows="0"/>
  <mergeCells count="14">
    <mergeCell ref="G28:H28"/>
    <mergeCell ref="G41:H41"/>
    <mergeCell ref="C23:D23"/>
    <mergeCell ref="I26:AH26"/>
    <mergeCell ref="I27:AG27"/>
    <mergeCell ref="Z7:AA7"/>
    <mergeCell ref="C9:AC9"/>
    <mergeCell ref="C15:AC15"/>
    <mergeCell ref="C3:E3"/>
    <mergeCell ref="C4:H4"/>
    <mergeCell ref="C5:E5"/>
    <mergeCell ref="I6:L6"/>
    <mergeCell ref="M6:W6"/>
    <mergeCell ref="X6:AC6"/>
  </mergeCells>
  <pageMargins left="0.7" right="0.7" top="0.75" bottom="0.75" header="0.3" footer="0.3"/>
  <pageSetup paperSize="9" orientation="portrait" r:id="rId1"/>
  <ignoredErrors>
    <ignoredError sqref="I29:I38 I42:I51" unlockedFormula="1"/>
    <ignoredError sqref="J39 K39:AG39 J52:AG52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>
          <x14:formula1>
            <xm:f>'Fatores de conversão'!$L$2:$L$3</xm:f>
          </x14:formula1>
          <xm:sqref>E16:E20 E10:E14</xm:sqref>
        </x14:dataValidation>
        <x14:dataValidation type="list" allowBlank="1" showInputMessage="1" showErrorMessage="1">
          <x14:formula1>
            <xm:f>'Valores-Padrão'!$C$28:$C$30</xm:f>
          </x14:formula1>
          <xm:sqref>F10:F14</xm:sqref>
        </x14:dataValidation>
        <x14:dataValidation type="list" allowBlank="1" showInputMessage="1" showErrorMessage="1">
          <x14:formula1>
            <xm:f>'Valores-Padrão'!$F$29</xm:f>
          </x14:formula1>
          <xm:sqref>H10:H14</xm:sqref>
        </x14:dataValidation>
        <x14:dataValidation type="list" allowBlank="1" showInputMessage="1" showErrorMessage="1">
          <x14:formula1>
            <xm:f>'Valores-Padrão'!$E$28:$E$30</xm:f>
          </x14:formula1>
          <xm:sqref>Z10:Z14</xm:sqref>
        </x14:dataValidation>
        <x14:dataValidation type="list" allowBlank="1" showInputMessage="1" showErrorMessage="1">
          <x14:formula1>
            <xm:f>'Fatores de conversão'!$E$22:$E$28</xm:f>
          </x14:formula1>
          <xm:sqref>J10:J14 J16:J20</xm:sqref>
        </x14:dataValidation>
        <x14:dataValidation type="list" allowBlank="1" showInputMessage="1" showErrorMessage="1">
          <x14:formula1>
            <xm:f>'Fatores de conversão'!$D$3:$D$4</xm:f>
          </x14:formula1>
          <xm:sqref>P10:P14 P16:P20</xm:sqref>
        </x14:dataValidation>
        <x14:dataValidation type="list" allowBlank="1" showInputMessage="1" showErrorMessage="1">
          <x14:formula1>
            <xm:f>'Fatores de conversão'!$C$12:$C$17</xm:f>
          </x14:formula1>
          <xm:sqref>R10:R14 R16:R20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108"/>
  <sheetViews>
    <sheetView showGridLines="0" zoomScale="80" zoomScaleNormal="80" workbookViewId="0"/>
  </sheetViews>
  <sheetFormatPr defaultColWidth="9.140625" defaultRowHeight="15" x14ac:dyDescent="0.25"/>
  <cols>
    <col min="1" max="2" width="9.140625" style="5"/>
    <col min="3" max="3" width="11.5703125" style="4" customWidth="1"/>
    <col min="4" max="4" width="37.7109375" style="5" bestFit="1" customWidth="1"/>
    <col min="5" max="5" width="21.7109375" style="5" customWidth="1"/>
    <col min="6" max="6" width="62.28515625" style="5" customWidth="1"/>
    <col min="7" max="8" width="18.140625" style="5" customWidth="1"/>
    <col min="9" max="10" width="16" style="5" customWidth="1"/>
    <col min="11" max="11" width="15.7109375" style="5" bestFit="1" customWidth="1"/>
    <col min="12" max="12" width="16" style="5" customWidth="1"/>
    <col min="13" max="13" width="24" style="5" customWidth="1"/>
    <col min="14" max="14" width="21.140625" style="5" customWidth="1"/>
    <col min="15" max="16" width="13.85546875" style="5" customWidth="1"/>
    <col min="17" max="18" width="15.5703125" style="5" customWidth="1"/>
    <col min="19" max="19" width="16.140625" style="5" customWidth="1"/>
    <col min="20" max="22" width="18.5703125" style="5" customWidth="1"/>
    <col min="23" max="23" width="18" style="5" customWidth="1"/>
    <col min="24" max="24" width="18.5703125" style="5" customWidth="1"/>
    <col min="25" max="25" width="18.28515625" style="5" customWidth="1"/>
    <col min="26" max="26" width="15.7109375" style="5" bestFit="1" customWidth="1"/>
    <col min="27" max="28" width="15.7109375" bestFit="1" customWidth="1"/>
    <col min="29" max="30" width="15.7109375" customWidth="1"/>
    <col min="31" max="33" width="15.7109375" style="5" bestFit="1" customWidth="1"/>
    <col min="34" max="34" width="18" style="5" bestFit="1" customWidth="1"/>
    <col min="35" max="35" width="12.85546875" style="5" customWidth="1"/>
    <col min="36" max="36" width="9.140625" style="5"/>
    <col min="37" max="37" width="11.85546875" style="5" customWidth="1"/>
    <col min="38" max="40" width="9.140625" style="5"/>
    <col min="41" max="41" width="18.5703125" style="5" customWidth="1"/>
    <col min="42" max="42" width="25.7109375" style="5" customWidth="1"/>
    <col min="43" max="46" width="18.5703125" style="5" customWidth="1"/>
    <col min="47" max="50" width="11.28515625" style="5" customWidth="1"/>
    <col min="51" max="16384" width="9.140625" style="5"/>
  </cols>
  <sheetData>
    <row r="1" spans="2:46" ht="15.75" thickBot="1" x14ac:dyDescent="0.3"/>
    <row r="2" spans="2:46" x14ac:dyDescent="0.25">
      <c r="B2" s="89"/>
      <c r="C2" s="90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122"/>
      <c r="AB2" s="122"/>
      <c r="AC2" s="122"/>
      <c r="AD2" s="122"/>
      <c r="AE2" s="73"/>
      <c r="AF2" s="73"/>
      <c r="AG2" s="73"/>
      <c r="AH2" s="73"/>
      <c r="AI2" s="74"/>
    </row>
    <row r="3" spans="2:46" ht="21" x14ac:dyDescent="0.25">
      <c r="B3" s="77"/>
      <c r="C3" s="619" t="s">
        <v>65</v>
      </c>
      <c r="D3" s="619"/>
      <c r="E3" s="619"/>
      <c r="F3" s="221"/>
      <c r="G3" s="221"/>
      <c r="H3" s="221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76"/>
    </row>
    <row r="4" spans="2:46" ht="50.25" customHeight="1" x14ac:dyDescent="0.25">
      <c r="B4" s="77"/>
      <c r="C4" s="620" t="s">
        <v>133</v>
      </c>
      <c r="D4" s="620"/>
      <c r="E4" s="620"/>
      <c r="F4" s="620"/>
      <c r="G4" s="620"/>
      <c r="H4" s="62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123"/>
      <c r="AB4" s="123"/>
      <c r="AC4" s="123"/>
      <c r="AD4" s="123"/>
      <c r="AE4" s="40"/>
      <c r="AF4" s="40"/>
      <c r="AG4" s="40"/>
      <c r="AH4" s="40"/>
      <c r="AI4" s="76"/>
    </row>
    <row r="5" spans="2:46" ht="38.25" customHeight="1" x14ac:dyDescent="0.25">
      <c r="B5" s="77"/>
      <c r="C5" s="621" t="s">
        <v>67</v>
      </c>
      <c r="D5" s="621"/>
      <c r="E5" s="621"/>
      <c r="F5" s="222"/>
      <c r="G5" s="222"/>
      <c r="H5" s="222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76"/>
      <c r="AO5" s="40"/>
      <c r="AP5" s="40"/>
      <c r="AQ5" s="40"/>
      <c r="AR5" s="40"/>
      <c r="AS5" s="40"/>
      <c r="AT5" s="40"/>
    </row>
    <row r="6" spans="2:46" s="8" customFormat="1" x14ac:dyDescent="0.25">
      <c r="B6" s="91"/>
      <c r="C6" s="85"/>
      <c r="D6" s="86"/>
      <c r="E6" s="86"/>
      <c r="F6" s="86"/>
      <c r="G6" s="86"/>
      <c r="H6" s="86"/>
      <c r="I6" s="618" t="s">
        <v>25</v>
      </c>
      <c r="J6" s="618"/>
      <c r="K6" s="618"/>
      <c r="L6" s="618"/>
      <c r="M6" s="622" t="s">
        <v>28</v>
      </c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2" t="s">
        <v>0</v>
      </c>
      <c r="Y6" s="623"/>
      <c r="Z6" s="623"/>
      <c r="AA6" s="626"/>
      <c r="AB6" s="124"/>
      <c r="AC6" s="124"/>
      <c r="AD6" s="124"/>
      <c r="AE6" s="86"/>
      <c r="AF6" s="86"/>
      <c r="AG6" s="86"/>
      <c r="AH6" s="86"/>
      <c r="AI6" s="92"/>
      <c r="AO6" s="86"/>
      <c r="AP6" s="86"/>
      <c r="AQ6" s="86"/>
      <c r="AR6" s="86"/>
      <c r="AS6" s="86"/>
      <c r="AT6" s="86"/>
    </row>
    <row r="7" spans="2:46" s="19" customFormat="1" ht="51.75" customHeight="1" thickBot="1" x14ac:dyDescent="0.3">
      <c r="B7" s="93"/>
      <c r="C7" s="41"/>
      <c r="D7" s="87"/>
      <c r="E7" s="87"/>
      <c r="F7" s="87"/>
      <c r="G7" s="183" t="s">
        <v>271</v>
      </c>
      <c r="H7" s="20" t="s">
        <v>27</v>
      </c>
      <c r="I7" s="45" t="s">
        <v>3</v>
      </c>
      <c r="J7" s="45" t="s">
        <v>260</v>
      </c>
      <c r="K7" s="258" t="s">
        <v>3</v>
      </c>
      <c r="L7" s="45" t="s">
        <v>339</v>
      </c>
      <c r="M7" s="193" t="s">
        <v>233</v>
      </c>
      <c r="N7" s="257" t="s">
        <v>234</v>
      </c>
      <c r="O7" s="258" t="s">
        <v>4</v>
      </c>
      <c r="P7" s="45" t="s">
        <v>331</v>
      </c>
      <c r="Q7" s="258" t="s">
        <v>5</v>
      </c>
      <c r="R7" s="45" t="s">
        <v>332</v>
      </c>
      <c r="S7" s="258" t="s">
        <v>6</v>
      </c>
      <c r="T7" s="45" t="s">
        <v>236</v>
      </c>
      <c r="U7" s="183" t="s">
        <v>235</v>
      </c>
      <c r="V7" s="183" t="s">
        <v>238</v>
      </c>
      <c r="W7" s="258" t="s">
        <v>237</v>
      </c>
      <c r="X7" s="20" t="s">
        <v>2</v>
      </c>
      <c r="Y7" s="305" t="s">
        <v>296</v>
      </c>
      <c r="Z7" s="258" t="s">
        <v>253</v>
      </c>
      <c r="AA7" s="258" t="s">
        <v>1</v>
      </c>
      <c r="AB7" s="87"/>
      <c r="AC7" s="87"/>
      <c r="AD7" s="87"/>
      <c r="AE7" s="87"/>
      <c r="AF7" s="87"/>
      <c r="AG7" s="87"/>
      <c r="AH7" s="87"/>
      <c r="AI7" s="94"/>
      <c r="AO7" s="87"/>
      <c r="AP7" s="87"/>
      <c r="AQ7" s="87"/>
      <c r="AR7" s="87"/>
      <c r="AS7" s="87"/>
      <c r="AT7" s="87"/>
    </row>
    <row r="8" spans="2:46" s="19" customFormat="1" ht="63" customHeight="1" x14ac:dyDescent="0.25">
      <c r="B8" s="93"/>
      <c r="C8" s="46" t="s">
        <v>21</v>
      </c>
      <c r="D8" s="21" t="s">
        <v>22</v>
      </c>
      <c r="E8" s="191" t="s">
        <v>232</v>
      </c>
      <c r="F8" s="21" t="s">
        <v>71</v>
      </c>
      <c r="G8" s="192" t="s">
        <v>272</v>
      </c>
      <c r="H8" s="21" t="s">
        <v>259</v>
      </c>
      <c r="I8" s="192" t="s">
        <v>7</v>
      </c>
      <c r="J8" s="192" t="s">
        <v>330</v>
      </c>
      <c r="K8" s="259" t="s">
        <v>8</v>
      </c>
      <c r="L8" s="192" t="s">
        <v>9</v>
      </c>
      <c r="M8" s="192" t="s">
        <v>10</v>
      </c>
      <c r="N8" s="259" t="s">
        <v>9</v>
      </c>
      <c r="O8" s="259" t="s">
        <v>11</v>
      </c>
      <c r="P8" s="192"/>
      <c r="Q8" s="259" t="s">
        <v>8</v>
      </c>
      <c r="R8" s="192" t="s">
        <v>333</v>
      </c>
      <c r="S8" s="259" t="s">
        <v>12</v>
      </c>
      <c r="T8" s="192" t="s">
        <v>9</v>
      </c>
      <c r="U8" s="192" t="s">
        <v>9</v>
      </c>
      <c r="V8" s="192" t="s">
        <v>212</v>
      </c>
      <c r="W8" s="259" t="s">
        <v>239</v>
      </c>
      <c r="X8" s="21" t="s">
        <v>212</v>
      </c>
      <c r="Y8" s="306" t="s">
        <v>212</v>
      </c>
      <c r="Z8" s="259" t="s">
        <v>212</v>
      </c>
      <c r="AA8" s="267" t="s">
        <v>26</v>
      </c>
      <c r="AB8" s="87"/>
      <c r="AC8" s="87"/>
      <c r="AD8" s="87"/>
      <c r="AE8" s="87"/>
      <c r="AF8" s="87"/>
      <c r="AG8" s="87"/>
      <c r="AH8" s="87"/>
      <c r="AI8" s="94"/>
      <c r="AO8" s="87"/>
      <c r="AP8" s="212"/>
      <c r="AQ8" s="87"/>
      <c r="AR8" s="87"/>
      <c r="AS8" s="87"/>
      <c r="AT8" s="87"/>
    </row>
    <row r="9" spans="2:46" s="19" customFormat="1" ht="36.75" customHeight="1" x14ac:dyDescent="0.25">
      <c r="B9" s="93"/>
      <c r="C9" s="606" t="s">
        <v>298</v>
      </c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7"/>
      <c r="AA9" s="608"/>
      <c r="AB9" s="87"/>
      <c r="AC9" s="87"/>
      <c r="AD9" s="87"/>
      <c r="AE9" s="87"/>
      <c r="AF9" s="87"/>
      <c r="AG9" s="87"/>
      <c r="AH9" s="87"/>
      <c r="AI9" s="94"/>
      <c r="AO9" s="225"/>
      <c r="AP9" s="212"/>
      <c r="AQ9" s="87"/>
      <c r="AR9" s="87"/>
      <c r="AS9" s="87"/>
      <c r="AT9" s="87"/>
    </row>
    <row r="10" spans="2:46" ht="30" customHeight="1" x14ac:dyDescent="0.25">
      <c r="B10" s="77"/>
      <c r="C10" s="47">
        <v>1</v>
      </c>
      <c r="D10" s="335"/>
      <c r="E10" s="336"/>
      <c r="F10" s="356"/>
      <c r="G10" s="338"/>
      <c r="H10" s="427"/>
      <c r="I10" s="406"/>
      <c r="J10" s="387"/>
      <c r="K10" s="300">
        <f>J10*I10</f>
        <v>0</v>
      </c>
      <c r="L10" s="339"/>
      <c r="M10" s="357"/>
      <c r="N10" s="236">
        <f>IF(M10="",0,M10*L10)</f>
        <v>0</v>
      </c>
      <c r="O10" s="237">
        <f>IF(I10=0,0,M10/I10)</f>
        <v>0</v>
      </c>
      <c r="P10" s="389"/>
      <c r="Q10" s="256">
        <f>P10*M10</f>
        <v>0</v>
      </c>
      <c r="R10" s="387"/>
      <c r="S10" s="256">
        <f>R10*M10</f>
        <v>0</v>
      </c>
      <c r="T10" s="334"/>
      <c r="U10" s="334"/>
      <c r="V10" s="334"/>
      <c r="W10" s="276">
        <f>IF(V10="",0,H10+1)</f>
        <v>0</v>
      </c>
      <c r="X10" s="341"/>
      <c r="Y10" s="334"/>
      <c r="Z10" s="260">
        <f>IF(X10="",0,X10+Y10)</f>
        <v>0</v>
      </c>
      <c r="AA10" s="241">
        <f>IF(N10=0,0,Z10/N10)</f>
        <v>0</v>
      </c>
      <c r="AB10" s="123"/>
      <c r="AC10" s="123"/>
      <c r="AD10" s="123"/>
      <c r="AE10" s="40"/>
      <c r="AF10" s="40"/>
      <c r="AG10" s="40"/>
      <c r="AH10" s="40"/>
      <c r="AI10" s="76"/>
      <c r="AO10" s="40"/>
      <c r="AP10" s="212"/>
      <c r="AQ10" s="87"/>
      <c r="AR10" s="87"/>
      <c r="AS10" s="87"/>
      <c r="AT10" s="40"/>
    </row>
    <row r="11" spans="2:46" ht="30" customHeight="1" x14ac:dyDescent="0.25">
      <c r="B11" s="77"/>
      <c r="C11" s="47">
        <v>2</v>
      </c>
      <c r="D11" s="335"/>
      <c r="E11" s="336"/>
      <c r="F11" s="356"/>
      <c r="G11" s="338"/>
      <c r="H11" s="427"/>
      <c r="I11" s="406"/>
      <c r="J11" s="387"/>
      <c r="K11" s="300">
        <f t="shared" ref="K11:K19" si="0">J11*I11</f>
        <v>0</v>
      </c>
      <c r="L11" s="339"/>
      <c r="M11" s="357"/>
      <c r="N11" s="236">
        <f t="shared" ref="N11:N14" si="1">IF(M11="",0,M11*L11)</f>
        <v>0</v>
      </c>
      <c r="O11" s="237">
        <f t="shared" ref="O11:O18" si="2">IF(I11=0,0,M11/I11)</f>
        <v>0</v>
      </c>
      <c r="P11" s="389"/>
      <c r="Q11" s="256">
        <f t="shared" ref="Q11:Q14" si="3">P11*M11</f>
        <v>0</v>
      </c>
      <c r="R11" s="387"/>
      <c r="S11" s="256">
        <f t="shared" ref="S11:S14" si="4">R11*M11</f>
        <v>0</v>
      </c>
      <c r="T11" s="334"/>
      <c r="U11" s="334"/>
      <c r="V11" s="334"/>
      <c r="W11" s="276">
        <f t="shared" ref="W11:W18" si="5">IF(V11="",0,H11+1)</f>
        <v>0</v>
      </c>
      <c r="X11" s="364"/>
      <c r="Y11" s="334"/>
      <c r="Z11" s="260">
        <f t="shared" ref="Z11:Z18" si="6">IF(X11="",0,X11+Y11)</f>
        <v>0</v>
      </c>
      <c r="AA11" s="241">
        <f t="shared" ref="AA11:AA19" si="7">IF(N11=0,0,Z11/N11)</f>
        <v>0</v>
      </c>
      <c r="AB11" s="123"/>
      <c r="AC11" s="123"/>
      <c r="AD11" s="123"/>
      <c r="AE11" s="40"/>
      <c r="AF11" s="40"/>
      <c r="AG11" s="40"/>
      <c r="AH11" s="40"/>
      <c r="AI11" s="76"/>
      <c r="AO11" s="40"/>
      <c r="AP11" s="212"/>
      <c r="AQ11" s="87"/>
      <c r="AR11" s="87"/>
      <c r="AS11" s="87"/>
      <c r="AT11" s="40"/>
    </row>
    <row r="12" spans="2:46" ht="30" customHeight="1" x14ac:dyDescent="0.25">
      <c r="B12" s="77"/>
      <c r="C12" s="47">
        <v>3</v>
      </c>
      <c r="D12" s="335"/>
      <c r="E12" s="336"/>
      <c r="F12" s="356"/>
      <c r="G12" s="338"/>
      <c r="H12" s="427"/>
      <c r="I12" s="406"/>
      <c r="J12" s="387"/>
      <c r="K12" s="300">
        <f t="shared" si="0"/>
        <v>0</v>
      </c>
      <c r="L12" s="339"/>
      <c r="M12" s="357"/>
      <c r="N12" s="236">
        <f t="shared" si="1"/>
        <v>0</v>
      </c>
      <c r="O12" s="237">
        <f t="shared" si="2"/>
        <v>0</v>
      </c>
      <c r="P12" s="389"/>
      <c r="Q12" s="256">
        <f t="shared" si="3"/>
        <v>0</v>
      </c>
      <c r="R12" s="387"/>
      <c r="S12" s="256">
        <f t="shared" si="4"/>
        <v>0</v>
      </c>
      <c r="T12" s="334"/>
      <c r="U12" s="334"/>
      <c r="V12" s="334"/>
      <c r="W12" s="276">
        <f t="shared" si="5"/>
        <v>0</v>
      </c>
      <c r="X12" s="364"/>
      <c r="Y12" s="334"/>
      <c r="Z12" s="260">
        <f t="shared" si="6"/>
        <v>0</v>
      </c>
      <c r="AA12" s="241">
        <f t="shared" si="7"/>
        <v>0</v>
      </c>
      <c r="AB12" s="123"/>
      <c r="AC12" s="123"/>
      <c r="AD12" s="123"/>
      <c r="AE12" s="40"/>
      <c r="AF12" s="40"/>
      <c r="AG12" s="40"/>
      <c r="AH12" s="40"/>
      <c r="AI12" s="76"/>
      <c r="AO12" s="40"/>
      <c r="AP12" s="212"/>
      <c r="AQ12" s="87"/>
      <c r="AR12" s="87"/>
      <c r="AS12" s="87"/>
      <c r="AT12" s="40"/>
    </row>
    <row r="13" spans="2:46" ht="30" customHeight="1" x14ac:dyDescent="0.25">
      <c r="B13" s="77"/>
      <c r="C13" s="47">
        <v>4</v>
      </c>
      <c r="D13" s="335"/>
      <c r="E13" s="336"/>
      <c r="F13" s="356"/>
      <c r="G13" s="338"/>
      <c r="H13" s="427"/>
      <c r="I13" s="406"/>
      <c r="J13" s="387"/>
      <c r="K13" s="300">
        <f t="shared" si="0"/>
        <v>0</v>
      </c>
      <c r="L13" s="339"/>
      <c r="M13" s="357"/>
      <c r="N13" s="236">
        <f t="shared" si="1"/>
        <v>0</v>
      </c>
      <c r="O13" s="237">
        <f t="shared" si="2"/>
        <v>0</v>
      </c>
      <c r="P13" s="389"/>
      <c r="Q13" s="256">
        <f t="shared" si="3"/>
        <v>0</v>
      </c>
      <c r="R13" s="387"/>
      <c r="S13" s="256">
        <f t="shared" si="4"/>
        <v>0</v>
      </c>
      <c r="T13" s="334"/>
      <c r="U13" s="334"/>
      <c r="V13" s="334"/>
      <c r="W13" s="276">
        <f t="shared" si="5"/>
        <v>0</v>
      </c>
      <c r="X13" s="364"/>
      <c r="Y13" s="334"/>
      <c r="Z13" s="260">
        <f t="shared" si="6"/>
        <v>0</v>
      </c>
      <c r="AA13" s="241">
        <f t="shared" si="7"/>
        <v>0</v>
      </c>
      <c r="AB13" s="123"/>
      <c r="AC13" s="123"/>
      <c r="AD13" s="123"/>
      <c r="AE13" s="40"/>
      <c r="AF13" s="40"/>
      <c r="AG13" s="40"/>
      <c r="AH13" s="40"/>
      <c r="AI13" s="76"/>
      <c r="AO13" s="40"/>
      <c r="AP13" s="213"/>
      <c r="AQ13" s="87"/>
      <c r="AR13" s="87"/>
      <c r="AS13" s="87"/>
      <c r="AT13" s="40"/>
    </row>
    <row r="14" spans="2:46" ht="30" customHeight="1" x14ac:dyDescent="0.25">
      <c r="B14" s="77"/>
      <c r="C14" s="47">
        <v>5</v>
      </c>
      <c r="D14" s="335"/>
      <c r="E14" s="336"/>
      <c r="F14" s="356"/>
      <c r="G14" s="338"/>
      <c r="H14" s="427"/>
      <c r="I14" s="406"/>
      <c r="J14" s="387"/>
      <c r="K14" s="300">
        <f t="shared" si="0"/>
        <v>0</v>
      </c>
      <c r="L14" s="339"/>
      <c r="M14" s="357"/>
      <c r="N14" s="236">
        <f t="shared" si="1"/>
        <v>0</v>
      </c>
      <c r="O14" s="237">
        <f t="shared" si="2"/>
        <v>0</v>
      </c>
      <c r="P14" s="389"/>
      <c r="Q14" s="256">
        <f t="shared" si="3"/>
        <v>0</v>
      </c>
      <c r="R14" s="387"/>
      <c r="S14" s="256">
        <f t="shared" si="4"/>
        <v>0</v>
      </c>
      <c r="T14" s="334"/>
      <c r="U14" s="334"/>
      <c r="V14" s="334"/>
      <c r="W14" s="276">
        <f t="shared" si="5"/>
        <v>0</v>
      </c>
      <c r="X14" s="364"/>
      <c r="Y14" s="334"/>
      <c r="Z14" s="260">
        <f t="shared" si="6"/>
        <v>0</v>
      </c>
      <c r="AA14" s="241">
        <f t="shared" si="7"/>
        <v>0</v>
      </c>
      <c r="AB14" s="123"/>
      <c r="AC14" s="123"/>
      <c r="AD14" s="123"/>
      <c r="AE14" s="40"/>
      <c r="AF14" s="40"/>
      <c r="AG14" s="40"/>
      <c r="AH14" s="40"/>
      <c r="AI14" s="76"/>
      <c r="AO14" s="40"/>
      <c r="AP14" s="213"/>
      <c r="AQ14" s="87"/>
      <c r="AR14" s="87"/>
      <c r="AS14" s="87"/>
      <c r="AT14" s="40"/>
    </row>
    <row r="15" spans="2:46" ht="30" customHeight="1" x14ac:dyDescent="0.25">
      <c r="B15" s="77"/>
      <c r="C15" s="47">
        <v>6</v>
      </c>
      <c r="D15" s="335"/>
      <c r="E15" s="336"/>
      <c r="F15" s="356"/>
      <c r="G15" s="338"/>
      <c r="H15" s="427"/>
      <c r="I15" s="406"/>
      <c r="J15" s="387"/>
      <c r="K15" s="300">
        <f t="shared" si="0"/>
        <v>0</v>
      </c>
      <c r="L15" s="339"/>
      <c r="M15" s="357"/>
      <c r="N15" s="236">
        <f>IF(M15="",0,M15*L15)</f>
        <v>0</v>
      </c>
      <c r="O15" s="237">
        <f t="shared" si="2"/>
        <v>0</v>
      </c>
      <c r="P15" s="389"/>
      <c r="Q15" s="256">
        <f>P15*M15</f>
        <v>0</v>
      </c>
      <c r="R15" s="387"/>
      <c r="S15" s="256">
        <f>R15*M15</f>
        <v>0</v>
      </c>
      <c r="T15" s="334"/>
      <c r="U15" s="334"/>
      <c r="V15" s="334"/>
      <c r="W15" s="276">
        <f t="shared" si="5"/>
        <v>0</v>
      </c>
      <c r="X15" s="341"/>
      <c r="Y15" s="334"/>
      <c r="Z15" s="260">
        <f t="shared" si="6"/>
        <v>0</v>
      </c>
      <c r="AA15" s="241">
        <f t="shared" si="7"/>
        <v>0</v>
      </c>
      <c r="AB15" s="123"/>
      <c r="AC15" s="123"/>
      <c r="AD15" s="123"/>
      <c r="AE15" s="40"/>
      <c r="AF15" s="40"/>
      <c r="AG15" s="40"/>
      <c r="AH15" s="40"/>
      <c r="AI15" s="76"/>
      <c r="AO15" s="40"/>
      <c r="AP15" s="213"/>
      <c r="AQ15" s="87"/>
      <c r="AR15" s="87"/>
      <c r="AS15" s="87"/>
      <c r="AT15" s="40"/>
    </row>
    <row r="16" spans="2:46" ht="30" customHeight="1" x14ac:dyDescent="0.25">
      <c r="B16" s="77"/>
      <c r="C16" s="47">
        <v>7</v>
      </c>
      <c r="D16" s="335"/>
      <c r="E16" s="336"/>
      <c r="F16" s="356"/>
      <c r="G16" s="338"/>
      <c r="H16" s="427"/>
      <c r="I16" s="406"/>
      <c r="J16" s="387"/>
      <c r="K16" s="300">
        <f t="shared" si="0"/>
        <v>0</v>
      </c>
      <c r="L16" s="339"/>
      <c r="M16" s="357"/>
      <c r="N16" s="236">
        <f t="shared" ref="N16:N18" si="8">IF(M16="",0,M16*L16)</f>
        <v>0</v>
      </c>
      <c r="O16" s="237">
        <f t="shared" si="2"/>
        <v>0</v>
      </c>
      <c r="P16" s="389"/>
      <c r="Q16" s="256">
        <f t="shared" ref="Q16:Q19" si="9">P16*M16</f>
        <v>0</v>
      </c>
      <c r="R16" s="387"/>
      <c r="S16" s="256">
        <f t="shared" ref="S16:S19" si="10">R16*M16</f>
        <v>0</v>
      </c>
      <c r="T16" s="334"/>
      <c r="U16" s="334"/>
      <c r="V16" s="334"/>
      <c r="W16" s="276">
        <f t="shared" si="5"/>
        <v>0</v>
      </c>
      <c r="X16" s="341"/>
      <c r="Y16" s="334"/>
      <c r="Z16" s="260">
        <f t="shared" si="6"/>
        <v>0</v>
      </c>
      <c r="AA16" s="241">
        <f t="shared" si="7"/>
        <v>0</v>
      </c>
      <c r="AB16" s="123"/>
      <c r="AC16" s="123"/>
      <c r="AD16" s="123"/>
      <c r="AE16" s="40"/>
      <c r="AF16" s="40"/>
      <c r="AG16" s="40"/>
      <c r="AH16" s="40"/>
      <c r="AI16" s="76"/>
      <c r="AO16" s="40"/>
      <c r="AP16" s="213"/>
      <c r="AQ16" s="87"/>
      <c r="AR16" s="87"/>
      <c r="AS16" s="87"/>
      <c r="AT16" s="40"/>
    </row>
    <row r="17" spans="2:46" ht="30" customHeight="1" x14ac:dyDescent="0.25">
      <c r="B17" s="77"/>
      <c r="C17" s="47">
        <v>8</v>
      </c>
      <c r="D17" s="335"/>
      <c r="E17" s="336"/>
      <c r="F17" s="356"/>
      <c r="G17" s="338"/>
      <c r="H17" s="427"/>
      <c r="I17" s="406"/>
      <c r="J17" s="387"/>
      <c r="K17" s="300">
        <f t="shared" si="0"/>
        <v>0</v>
      </c>
      <c r="L17" s="339"/>
      <c r="M17" s="357"/>
      <c r="N17" s="236">
        <f t="shared" si="8"/>
        <v>0</v>
      </c>
      <c r="O17" s="237">
        <f t="shared" si="2"/>
        <v>0</v>
      </c>
      <c r="P17" s="389"/>
      <c r="Q17" s="256">
        <f t="shared" si="9"/>
        <v>0</v>
      </c>
      <c r="R17" s="387"/>
      <c r="S17" s="256">
        <f t="shared" si="10"/>
        <v>0</v>
      </c>
      <c r="T17" s="334"/>
      <c r="U17" s="334"/>
      <c r="V17" s="334"/>
      <c r="W17" s="276">
        <f t="shared" si="5"/>
        <v>0</v>
      </c>
      <c r="X17" s="341"/>
      <c r="Y17" s="334"/>
      <c r="Z17" s="260">
        <f t="shared" si="6"/>
        <v>0</v>
      </c>
      <c r="AA17" s="241">
        <f t="shared" si="7"/>
        <v>0</v>
      </c>
      <c r="AB17" s="123"/>
      <c r="AC17" s="123"/>
      <c r="AD17" s="123"/>
      <c r="AE17" s="40"/>
      <c r="AF17" s="40"/>
      <c r="AG17" s="40"/>
      <c r="AH17" s="40"/>
      <c r="AI17" s="76"/>
      <c r="AO17" s="40"/>
      <c r="AP17" s="213"/>
      <c r="AQ17" s="87"/>
      <c r="AR17" s="87"/>
      <c r="AS17" s="87"/>
      <c r="AT17" s="40"/>
    </row>
    <row r="18" spans="2:46" ht="30" customHeight="1" x14ac:dyDescent="0.25">
      <c r="B18" s="77"/>
      <c r="C18" s="47">
        <v>9</v>
      </c>
      <c r="D18" s="335"/>
      <c r="E18" s="336"/>
      <c r="F18" s="356"/>
      <c r="G18" s="338"/>
      <c r="H18" s="427"/>
      <c r="I18" s="406"/>
      <c r="J18" s="387"/>
      <c r="K18" s="300">
        <f t="shared" si="0"/>
        <v>0</v>
      </c>
      <c r="L18" s="339"/>
      <c r="M18" s="357"/>
      <c r="N18" s="236">
        <f t="shared" si="8"/>
        <v>0</v>
      </c>
      <c r="O18" s="237">
        <f t="shared" si="2"/>
        <v>0</v>
      </c>
      <c r="P18" s="389"/>
      <c r="Q18" s="256">
        <f t="shared" si="9"/>
        <v>0</v>
      </c>
      <c r="R18" s="387"/>
      <c r="S18" s="256">
        <f t="shared" si="10"/>
        <v>0</v>
      </c>
      <c r="T18" s="334"/>
      <c r="U18" s="334"/>
      <c r="V18" s="334"/>
      <c r="W18" s="276">
        <f t="shared" si="5"/>
        <v>0</v>
      </c>
      <c r="X18" s="341"/>
      <c r="Y18" s="334"/>
      <c r="Z18" s="260">
        <f t="shared" si="6"/>
        <v>0</v>
      </c>
      <c r="AA18" s="241">
        <f t="shared" si="7"/>
        <v>0</v>
      </c>
      <c r="AB18" s="123"/>
      <c r="AC18" s="123"/>
      <c r="AD18" s="123"/>
      <c r="AE18" s="40"/>
      <c r="AF18" s="40"/>
      <c r="AG18" s="40"/>
      <c r="AH18" s="40"/>
      <c r="AI18" s="76"/>
      <c r="AO18" s="40"/>
      <c r="AP18" s="213"/>
      <c r="AQ18" s="87"/>
      <c r="AR18" s="87"/>
      <c r="AS18" s="87"/>
      <c r="AT18" s="40"/>
    </row>
    <row r="19" spans="2:46" ht="30" customHeight="1" thickBot="1" x14ac:dyDescent="0.3">
      <c r="B19" s="77"/>
      <c r="C19" s="48">
        <v>10</v>
      </c>
      <c r="D19" s="345"/>
      <c r="E19" s="346"/>
      <c r="F19" s="358"/>
      <c r="G19" s="348"/>
      <c r="H19" s="428"/>
      <c r="I19" s="409"/>
      <c r="J19" s="388"/>
      <c r="K19" s="308">
        <f t="shared" si="0"/>
        <v>0</v>
      </c>
      <c r="L19" s="350"/>
      <c r="M19" s="359"/>
      <c r="N19" s="238">
        <f>IF(M19="",0,M19*L19)</f>
        <v>0</v>
      </c>
      <c r="O19" s="239">
        <f>IF(I19=0,0,M19/I19)</f>
        <v>0</v>
      </c>
      <c r="P19" s="390"/>
      <c r="Q19" s="256">
        <f t="shared" si="9"/>
        <v>0</v>
      </c>
      <c r="R19" s="388"/>
      <c r="S19" s="272">
        <f t="shared" si="10"/>
        <v>0</v>
      </c>
      <c r="T19" s="342"/>
      <c r="U19" s="342"/>
      <c r="V19" s="334"/>
      <c r="W19" s="277">
        <f>IF(V19="",0,H19+1)</f>
        <v>0</v>
      </c>
      <c r="X19" s="344"/>
      <c r="Y19" s="334"/>
      <c r="Z19" s="260">
        <f>IF(X19="",0,X19+Y19)</f>
        <v>0</v>
      </c>
      <c r="AA19" s="241">
        <f t="shared" si="7"/>
        <v>0</v>
      </c>
      <c r="AB19" s="123"/>
      <c r="AC19" s="123"/>
      <c r="AD19" s="123"/>
      <c r="AE19" s="40"/>
      <c r="AF19" s="40"/>
      <c r="AG19" s="40"/>
      <c r="AH19" s="40"/>
      <c r="AI19" s="76"/>
      <c r="AO19" s="40"/>
      <c r="AP19" s="213"/>
      <c r="AQ19" s="87"/>
      <c r="AR19" s="87"/>
      <c r="AS19" s="87"/>
      <c r="AT19" s="40"/>
    </row>
    <row r="20" spans="2:46" ht="15.75" thickBot="1" x14ac:dyDescent="0.3">
      <c r="B20" s="77"/>
      <c r="C20" s="81"/>
      <c r="D20" s="40"/>
      <c r="E20" s="40"/>
      <c r="F20" s="40"/>
      <c r="G20" s="40"/>
      <c r="H20" s="40"/>
      <c r="I20" s="40"/>
      <c r="J20" s="40"/>
      <c r="K20" s="40"/>
      <c r="L20" s="40"/>
      <c r="M20" s="224">
        <f>SUM(M9:M19)</f>
        <v>0</v>
      </c>
      <c r="N20" s="195">
        <f>SUM(N10:N19)</f>
        <v>0</v>
      </c>
      <c r="O20" s="81"/>
      <c r="P20" s="81"/>
      <c r="Q20" s="309">
        <f>SUM(Q9:Q19)</f>
        <v>0</v>
      </c>
      <c r="R20" s="266"/>
      <c r="S20" s="273">
        <f>SUM(S9:S19)</f>
        <v>0</v>
      </c>
      <c r="T20" s="195">
        <f>SUM(T10:T19)</f>
        <v>0</v>
      </c>
      <c r="U20" s="195">
        <f>SUM(U10:U19)</f>
        <v>0</v>
      </c>
      <c r="V20" s="195">
        <f>SUM(V10:V19)</f>
        <v>0</v>
      </c>
      <c r="W20" s="85"/>
      <c r="X20" s="195">
        <f>SUM(X10:X19)</f>
        <v>0</v>
      </c>
      <c r="Y20" s="195">
        <f>SUM(Y10:Y19)</f>
        <v>0</v>
      </c>
      <c r="Z20" s="195">
        <f>SUM(Z10:Z19)</f>
        <v>0</v>
      </c>
      <c r="AA20" s="439">
        <f>IF(N20=0,0,Z20/N20)</f>
        <v>0</v>
      </c>
      <c r="AB20" s="123"/>
      <c r="AC20" s="123"/>
      <c r="AD20" s="123"/>
      <c r="AE20" s="40"/>
      <c r="AF20" s="40"/>
      <c r="AG20" s="40"/>
      <c r="AH20" s="40"/>
      <c r="AI20" s="76"/>
      <c r="AO20" s="123"/>
      <c r="AP20" s="213"/>
      <c r="AQ20" s="87"/>
      <c r="AR20" s="87"/>
      <c r="AS20" s="87"/>
      <c r="AT20" s="40"/>
    </row>
    <row r="21" spans="2:46" s="4" customFormat="1" ht="62.25" customHeight="1" x14ac:dyDescent="0.25">
      <c r="B21" s="6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5" t="s">
        <v>29</v>
      </c>
      <c r="N21" s="85" t="s">
        <v>30</v>
      </c>
      <c r="O21" s="81"/>
      <c r="P21" s="81"/>
      <c r="Q21" s="215" t="s">
        <v>340</v>
      </c>
      <c r="R21" s="3"/>
      <c r="S21" s="215" t="s">
        <v>341</v>
      </c>
      <c r="T21" s="85" t="s">
        <v>31</v>
      </c>
      <c r="U21" s="85" t="s">
        <v>240</v>
      </c>
      <c r="V21" s="85" t="s">
        <v>329</v>
      </c>
      <c r="W21" s="85"/>
      <c r="X21" s="85" t="s">
        <v>33</v>
      </c>
      <c r="Y21" s="85" t="s">
        <v>297</v>
      </c>
      <c r="Z21" s="215" t="s">
        <v>254</v>
      </c>
      <c r="AA21" s="85" t="s">
        <v>32</v>
      </c>
      <c r="AB21" s="81"/>
      <c r="AC21" s="81"/>
      <c r="AD21" s="81"/>
      <c r="AE21" s="81"/>
      <c r="AF21" s="81"/>
      <c r="AG21" s="81"/>
      <c r="AH21" s="81"/>
      <c r="AI21" s="95"/>
      <c r="AO21" s="125"/>
      <c r="AP21" s="214"/>
      <c r="AQ21" s="87"/>
      <c r="AR21" s="87"/>
      <c r="AS21" s="87"/>
      <c r="AT21" s="81"/>
    </row>
    <row r="22" spans="2:46" s="4" customFormat="1" ht="62.25" customHeight="1" thickBot="1" x14ac:dyDescent="0.3">
      <c r="B22" s="6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5"/>
      <c r="N22" s="85"/>
      <c r="O22" s="81"/>
      <c r="P22" s="81"/>
      <c r="Q22" s="81"/>
      <c r="R22" s="81"/>
      <c r="S22" s="81"/>
      <c r="T22" s="85"/>
      <c r="U22" s="85"/>
      <c r="V22" s="85"/>
      <c r="W22" s="85"/>
      <c r="X22" s="85"/>
      <c r="Y22" s="85"/>
      <c r="Z22" s="215"/>
      <c r="AA22" s="85"/>
      <c r="AB22" s="81"/>
      <c r="AC22" s="81"/>
      <c r="AD22" s="81"/>
      <c r="AE22" s="81"/>
      <c r="AF22" s="81"/>
      <c r="AG22" s="81"/>
      <c r="AH22" s="81"/>
      <c r="AI22" s="95"/>
      <c r="AO22" s="125"/>
      <c r="AP22" s="214"/>
      <c r="AQ22" s="227"/>
      <c r="AR22" s="227"/>
      <c r="AS22" s="227"/>
      <c r="AT22" s="81"/>
    </row>
    <row r="23" spans="2:46" ht="45" customHeight="1" thickBot="1" x14ac:dyDescent="0.3">
      <c r="B23" s="77"/>
      <c r="C23" s="611" t="s">
        <v>290</v>
      </c>
      <c r="D23" s="612"/>
      <c r="E23" s="196">
        <f>Z20</f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85"/>
      <c r="Z23" s="40"/>
      <c r="AA23" s="40"/>
      <c r="AB23" s="40"/>
      <c r="AC23" s="40"/>
      <c r="AD23" s="40"/>
      <c r="AE23" s="40"/>
      <c r="AF23" s="40"/>
      <c r="AG23" s="40"/>
      <c r="AH23" s="40"/>
      <c r="AI23" s="76"/>
      <c r="AO23" s="40"/>
      <c r="AP23" s="213"/>
      <c r="AQ23" s="87"/>
      <c r="AR23" s="87"/>
      <c r="AS23" s="87"/>
      <c r="AT23" s="40"/>
    </row>
    <row r="24" spans="2:46" x14ac:dyDescent="0.25">
      <c r="B24" s="77"/>
      <c r="C24" s="8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87"/>
      <c r="AI24" s="94"/>
      <c r="AJ24" s="19"/>
      <c r="AO24" s="40"/>
      <c r="AP24" s="213"/>
      <c r="AQ24" s="40"/>
      <c r="AR24" s="87"/>
      <c r="AS24" s="87"/>
      <c r="AT24" s="40"/>
    </row>
    <row r="25" spans="2:46" ht="15.75" thickBot="1" x14ac:dyDescent="0.3">
      <c r="B25" s="77"/>
      <c r="C25" s="8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87"/>
      <c r="AI25" s="94"/>
      <c r="AJ25" s="19"/>
      <c r="AO25" s="40"/>
      <c r="AP25" s="213"/>
      <c r="AQ25" s="40"/>
      <c r="AR25" s="87"/>
      <c r="AS25" s="87"/>
      <c r="AT25" s="40"/>
    </row>
    <row r="26" spans="2:46" ht="56.25" customHeight="1" thickBot="1" x14ac:dyDescent="0.3">
      <c r="B26" s="77"/>
      <c r="C26" s="38" t="s">
        <v>88</v>
      </c>
      <c r="D26" s="39"/>
      <c r="E26" s="39"/>
      <c r="F26" s="39"/>
      <c r="G26" s="39"/>
      <c r="H26" s="39"/>
      <c r="I26" s="613" t="s">
        <v>245</v>
      </c>
      <c r="J26" s="614"/>
      <c r="K26" s="615"/>
      <c r="L26" s="615"/>
      <c r="M26" s="615"/>
      <c r="N26" s="615"/>
      <c r="O26" s="615"/>
      <c r="P26" s="615"/>
      <c r="Q26" s="615"/>
      <c r="R26" s="615"/>
      <c r="S26" s="615"/>
      <c r="T26" s="615"/>
      <c r="U26" s="615"/>
      <c r="V26" s="615"/>
      <c r="W26" s="615"/>
      <c r="X26" s="615"/>
      <c r="Y26" s="615"/>
      <c r="Z26" s="615"/>
      <c r="AA26" s="615"/>
      <c r="AB26" s="615"/>
      <c r="AC26" s="615"/>
      <c r="AD26" s="615"/>
      <c r="AE26" s="615"/>
      <c r="AF26" s="615"/>
      <c r="AG26" s="615"/>
      <c r="AH26" s="616"/>
      <c r="AI26" s="94"/>
      <c r="AJ26" s="19"/>
      <c r="AO26" s="40"/>
      <c r="AP26" s="213"/>
      <c r="AQ26" s="40"/>
      <c r="AR26" s="87"/>
      <c r="AS26" s="87"/>
      <c r="AT26" s="40"/>
    </row>
    <row r="27" spans="2:46" ht="15.75" thickBot="1" x14ac:dyDescent="0.3">
      <c r="B27" s="77"/>
      <c r="C27" s="11"/>
      <c r="D27" s="33"/>
      <c r="E27" s="33"/>
      <c r="F27" s="33"/>
      <c r="G27" s="12"/>
      <c r="H27" s="33"/>
      <c r="I27" s="627" t="s">
        <v>43</v>
      </c>
      <c r="J27" s="628"/>
      <c r="K27" s="628"/>
      <c r="L27" s="628"/>
      <c r="M27" s="628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  <c r="AE27" s="628"/>
      <c r="AF27" s="628"/>
      <c r="AG27" s="628"/>
      <c r="AH27" s="14"/>
      <c r="AI27" s="94"/>
      <c r="AJ27" s="19"/>
      <c r="AO27" s="40"/>
      <c r="AP27" s="40"/>
      <c r="AQ27" s="40"/>
      <c r="AR27" s="87"/>
      <c r="AS27" s="87"/>
      <c r="AT27" s="40"/>
    </row>
    <row r="28" spans="2:46" ht="28.5" customHeight="1" thickBot="1" x14ac:dyDescent="0.3">
      <c r="B28" s="77"/>
      <c r="C28" s="32" t="s">
        <v>89</v>
      </c>
      <c r="D28" s="199" t="s">
        <v>44</v>
      </c>
      <c r="E28" s="199" t="s">
        <v>241</v>
      </c>
      <c r="F28" s="199" t="s">
        <v>242</v>
      </c>
      <c r="G28" s="610" t="s">
        <v>244</v>
      </c>
      <c r="H28" s="631"/>
      <c r="I28" s="271">
        <v>1</v>
      </c>
      <c r="J28" s="271">
        <v>2</v>
      </c>
      <c r="K28" s="271">
        <v>3</v>
      </c>
      <c r="L28" s="271">
        <v>4</v>
      </c>
      <c r="M28" s="271">
        <v>5</v>
      </c>
      <c r="N28" s="271">
        <v>6</v>
      </c>
      <c r="O28" s="271">
        <v>7</v>
      </c>
      <c r="P28" s="271">
        <v>8</v>
      </c>
      <c r="Q28" s="271">
        <v>9</v>
      </c>
      <c r="R28" s="271">
        <v>10</v>
      </c>
      <c r="S28" s="271">
        <v>11</v>
      </c>
      <c r="T28" s="271">
        <v>12</v>
      </c>
      <c r="U28" s="271">
        <v>13</v>
      </c>
      <c r="V28" s="271">
        <v>14</v>
      </c>
      <c r="W28" s="271">
        <v>15</v>
      </c>
      <c r="X28" s="271">
        <v>16</v>
      </c>
      <c r="Y28" s="271">
        <v>17</v>
      </c>
      <c r="Z28" s="271">
        <v>18</v>
      </c>
      <c r="AA28" s="271">
        <v>19</v>
      </c>
      <c r="AB28" s="271">
        <v>20</v>
      </c>
      <c r="AC28" s="271">
        <v>21</v>
      </c>
      <c r="AD28" s="271">
        <v>22</v>
      </c>
      <c r="AE28" s="271">
        <v>23</v>
      </c>
      <c r="AF28" s="271">
        <v>24</v>
      </c>
      <c r="AG28" s="271">
        <v>25</v>
      </c>
      <c r="AH28" s="202" t="s">
        <v>90</v>
      </c>
      <c r="AI28" s="94"/>
      <c r="AJ28" s="19"/>
      <c r="AO28" s="40"/>
      <c r="AP28" s="40"/>
      <c r="AQ28" s="40"/>
      <c r="AR28" s="40"/>
      <c r="AS28" s="40"/>
      <c r="AT28" s="40"/>
    </row>
    <row r="29" spans="2:46" ht="15.75" thickBot="1" x14ac:dyDescent="0.3">
      <c r="B29" s="77"/>
      <c r="C29" s="25">
        <f t="shared" ref="C29:C38" si="11">C10</f>
        <v>1</v>
      </c>
      <c r="D29" s="115">
        <f t="shared" ref="D29:D38" si="12">N10</f>
        <v>0</v>
      </c>
      <c r="E29" s="115">
        <f>T10</f>
        <v>0</v>
      </c>
      <c r="F29" s="115">
        <f t="shared" ref="F29:F38" si="13">U10</f>
        <v>0</v>
      </c>
      <c r="G29" s="115">
        <f>IF(D29="","",D29-E29-F29)</f>
        <v>0</v>
      </c>
      <c r="H29" s="34"/>
      <c r="I29" s="197">
        <f>$G29</f>
        <v>0</v>
      </c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5"/>
      <c r="AH29" s="203">
        <f t="shared" ref="AH29:AH38" si="14">SUM(I29:AG29)</f>
        <v>0</v>
      </c>
      <c r="AI29" s="94"/>
      <c r="AJ29" s="19"/>
    </row>
    <row r="30" spans="2:46" ht="15.75" thickBot="1" x14ac:dyDescent="0.3">
      <c r="B30" s="77"/>
      <c r="C30" s="25">
        <f t="shared" si="11"/>
        <v>2</v>
      </c>
      <c r="D30" s="115">
        <f t="shared" si="12"/>
        <v>0</v>
      </c>
      <c r="E30" s="115">
        <f t="shared" ref="E30:E38" si="15">T11</f>
        <v>0</v>
      </c>
      <c r="F30" s="115">
        <f t="shared" si="13"/>
        <v>0</v>
      </c>
      <c r="G30" s="115">
        <f>IF(D30="","",D30-E30-F30)</f>
        <v>0</v>
      </c>
      <c r="H30" s="15"/>
      <c r="I30" s="197">
        <f t="shared" ref="I30:I38" si="16">$G30</f>
        <v>0</v>
      </c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5"/>
      <c r="AH30" s="203">
        <f t="shared" si="14"/>
        <v>0</v>
      </c>
      <c r="AI30" s="94"/>
      <c r="AJ30" s="19"/>
    </row>
    <row r="31" spans="2:46" ht="15.75" thickBot="1" x14ac:dyDescent="0.3">
      <c r="B31" s="77"/>
      <c r="C31" s="25">
        <f t="shared" si="11"/>
        <v>3</v>
      </c>
      <c r="D31" s="115">
        <f t="shared" si="12"/>
        <v>0</v>
      </c>
      <c r="E31" s="115">
        <f t="shared" si="15"/>
        <v>0</v>
      </c>
      <c r="F31" s="115">
        <f t="shared" si="13"/>
        <v>0</v>
      </c>
      <c r="G31" s="115">
        <f t="shared" ref="G31:G38" si="17">IF(D31="","",D31-E31-F31)</f>
        <v>0</v>
      </c>
      <c r="H31" s="15"/>
      <c r="I31" s="197">
        <f t="shared" si="16"/>
        <v>0</v>
      </c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5"/>
      <c r="AH31" s="203">
        <f t="shared" si="14"/>
        <v>0</v>
      </c>
      <c r="AI31" s="94"/>
      <c r="AJ31" s="19"/>
    </row>
    <row r="32" spans="2:46" ht="15.75" thickBot="1" x14ac:dyDescent="0.3">
      <c r="B32" s="77"/>
      <c r="C32" s="25">
        <f t="shared" si="11"/>
        <v>4</v>
      </c>
      <c r="D32" s="115">
        <f t="shared" si="12"/>
        <v>0</v>
      </c>
      <c r="E32" s="115">
        <f t="shared" si="15"/>
        <v>0</v>
      </c>
      <c r="F32" s="115">
        <f t="shared" si="13"/>
        <v>0</v>
      </c>
      <c r="G32" s="115">
        <f t="shared" si="17"/>
        <v>0</v>
      </c>
      <c r="H32" s="15"/>
      <c r="I32" s="197">
        <f t="shared" si="16"/>
        <v>0</v>
      </c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5"/>
      <c r="AH32" s="203">
        <f t="shared" si="14"/>
        <v>0</v>
      </c>
      <c r="AI32" s="94"/>
      <c r="AJ32" s="19"/>
    </row>
    <row r="33" spans="2:36" ht="15.75" thickBot="1" x14ac:dyDescent="0.3">
      <c r="B33" s="77"/>
      <c r="C33" s="25">
        <f t="shared" si="11"/>
        <v>5</v>
      </c>
      <c r="D33" s="115">
        <f t="shared" si="12"/>
        <v>0</v>
      </c>
      <c r="E33" s="115">
        <f t="shared" si="15"/>
        <v>0</v>
      </c>
      <c r="F33" s="115">
        <f t="shared" si="13"/>
        <v>0</v>
      </c>
      <c r="G33" s="115">
        <f t="shared" si="17"/>
        <v>0</v>
      </c>
      <c r="H33" s="15"/>
      <c r="I33" s="197">
        <f t="shared" si="16"/>
        <v>0</v>
      </c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5"/>
      <c r="AH33" s="203">
        <f t="shared" si="14"/>
        <v>0</v>
      </c>
      <c r="AI33" s="94"/>
      <c r="AJ33" s="19"/>
    </row>
    <row r="34" spans="2:36" ht="15.75" thickBot="1" x14ac:dyDescent="0.3">
      <c r="B34" s="77"/>
      <c r="C34" s="25">
        <f t="shared" si="11"/>
        <v>6</v>
      </c>
      <c r="D34" s="116">
        <f t="shared" si="12"/>
        <v>0</v>
      </c>
      <c r="E34" s="115">
        <f t="shared" si="15"/>
        <v>0</v>
      </c>
      <c r="F34" s="115">
        <f t="shared" si="13"/>
        <v>0</v>
      </c>
      <c r="G34" s="115">
        <f t="shared" si="17"/>
        <v>0</v>
      </c>
      <c r="H34" s="27"/>
      <c r="I34" s="197">
        <f t="shared" si="16"/>
        <v>0</v>
      </c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5"/>
      <c r="AH34" s="203">
        <f t="shared" si="14"/>
        <v>0</v>
      </c>
      <c r="AI34" s="94"/>
      <c r="AJ34" s="19"/>
    </row>
    <row r="35" spans="2:36" ht="15.75" thickBot="1" x14ac:dyDescent="0.3">
      <c r="B35" s="77"/>
      <c r="C35" s="25">
        <f t="shared" si="11"/>
        <v>7</v>
      </c>
      <c r="D35" s="116">
        <f t="shared" si="12"/>
        <v>0</v>
      </c>
      <c r="E35" s="115">
        <f t="shared" si="15"/>
        <v>0</v>
      </c>
      <c r="F35" s="115">
        <f t="shared" si="13"/>
        <v>0</v>
      </c>
      <c r="G35" s="115">
        <f t="shared" si="17"/>
        <v>0</v>
      </c>
      <c r="H35" s="27"/>
      <c r="I35" s="197">
        <f t="shared" si="16"/>
        <v>0</v>
      </c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5"/>
      <c r="AH35" s="203">
        <f t="shared" si="14"/>
        <v>0</v>
      </c>
      <c r="AI35" s="94"/>
      <c r="AJ35" s="19"/>
    </row>
    <row r="36" spans="2:36" ht="15.75" thickBot="1" x14ac:dyDescent="0.3">
      <c r="B36" s="77"/>
      <c r="C36" s="25">
        <f t="shared" si="11"/>
        <v>8</v>
      </c>
      <c r="D36" s="116">
        <f t="shared" si="12"/>
        <v>0</v>
      </c>
      <c r="E36" s="115">
        <f t="shared" si="15"/>
        <v>0</v>
      </c>
      <c r="F36" s="115">
        <f t="shared" si="13"/>
        <v>0</v>
      </c>
      <c r="G36" s="115">
        <f t="shared" si="17"/>
        <v>0</v>
      </c>
      <c r="H36" s="27"/>
      <c r="I36" s="197">
        <f t="shared" si="16"/>
        <v>0</v>
      </c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5"/>
      <c r="AH36" s="203">
        <f t="shared" si="14"/>
        <v>0</v>
      </c>
      <c r="AI36" s="94"/>
      <c r="AJ36" s="19"/>
    </row>
    <row r="37" spans="2:36" ht="15.75" thickBot="1" x14ac:dyDescent="0.3">
      <c r="B37" s="77"/>
      <c r="C37" s="25">
        <f t="shared" si="11"/>
        <v>9</v>
      </c>
      <c r="D37" s="116">
        <f t="shared" si="12"/>
        <v>0</v>
      </c>
      <c r="E37" s="115">
        <f t="shared" si="15"/>
        <v>0</v>
      </c>
      <c r="F37" s="115">
        <f t="shared" si="13"/>
        <v>0</v>
      </c>
      <c r="G37" s="115">
        <f t="shared" si="17"/>
        <v>0</v>
      </c>
      <c r="H37" s="27"/>
      <c r="I37" s="197">
        <f t="shared" si="16"/>
        <v>0</v>
      </c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5"/>
      <c r="AH37" s="203">
        <f t="shared" si="14"/>
        <v>0</v>
      </c>
      <c r="AI37" s="94"/>
      <c r="AJ37" s="19"/>
    </row>
    <row r="38" spans="2:36" ht="15.75" thickBot="1" x14ac:dyDescent="0.3">
      <c r="B38" s="77"/>
      <c r="C38" s="25">
        <f t="shared" si="11"/>
        <v>10</v>
      </c>
      <c r="D38" s="116">
        <f t="shared" si="12"/>
        <v>0</v>
      </c>
      <c r="E38" s="115">
        <f t="shared" si="15"/>
        <v>0</v>
      </c>
      <c r="F38" s="115">
        <f t="shared" si="13"/>
        <v>0</v>
      </c>
      <c r="G38" s="115">
        <f t="shared" si="17"/>
        <v>0</v>
      </c>
      <c r="H38" s="27"/>
      <c r="I38" s="521">
        <f t="shared" si="16"/>
        <v>0</v>
      </c>
      <c r="J38" s="522"/>
      <c r="K38" s="522"/>
      <c r="L38" s="522"/>
      <c r="M38" s="522"/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2"/>
      <c r="AC38" s="522"/>
      <c r="AD38" s="522"/>
      <c r="AE38" s="522"/>
      <c r="AF38" s="522"/>
      <c r="AG38" s="523"/>
      <c r="AH38" s="275">
        <f t="shared" si="14"/>
        <v>0</v>
      </c>
      <c r="AI38" s="94"/>
      <c r="AJ38" s="19"/>
    </row>
    <row r="39" spans="2:36" ht="15.75" thickBot="1" x14ac:dyDescent="0.3">
      <c r="B39" s="77"/>
      <c r="C39" s="25"/>
      <c r="D39" s="49"/>
      <c r="E39" s="49"/>
      <c r="F39" s="49"/>
      <c r="G39" s="15"/>
      <c r="H39" s="52" t="s">
        <v>91</v>
      </c>
      <c r="I39" s="198">
        <f>SUM(I29:I38)</f>
        <v>0</v>
      </c>
      <c r="J39" s="198">
        <f>SUM(J29:J38)</f>
        <v>0</v>
      </c>
      <c r="K39" s="198">
        <f t="shared" ref="K39:AG39" si="18">SUM(K29:K38)</f>
        <v>0</v>
      </c>
      <c r="L39" s="198">
        <f t="shared" si="18"/>
        <v>0</v>
      </c>
      <c r="M39" s="198">
        <f t="shared" si="18"/>
        <v>0</v>
      </c>
      <c r="N39" s="198">
        <f t="shared" si="18"/>
        <v>0</v>
      </c>
      <c r="O39" s="198">
        <f t="shared" si="18"/>
        <v>0</v>
      </c>
      <c r="P39" s="198">
        <f t="shared" si="18"/>
        <v>0</v>
      </c>
      <c r="Q39" s="198">
        <f t="shared" si="18"/>
        <v>0</v>
      </c>
      <c r="R39" s="198">
        <f t="shared" si="18"/>
        <v>0</v>
      </c>
      <c r="S39" s="198">
        <f t="shared" si="18"/>
        <v>0</v>
      </c>
      <c r="T39" s="198">
        <f t="shared" si="18"/>
        <v>0</v>
      </c>
      <c r="U39" s="198">
        <f t="shared" si="18"/>
        <v>0</v>
      </c>
      <c r="V39" s="198">
        <f t="shared" si="18"/>
        <v>0</v>
      </c>
      <c r="W39" s="198">
        <f t="shared" si="18"/>
        <v>0</v>
      </c>
      <c r="X39" s="198">
        <f t="shared" si="18"/>
        <v>0</v>
      </c>
      <c r="Y39" s="198">
        <f t="shared" si="18"/>
        <v>0</v>
      </c>
      <c r="Z39" s="198">
        <f t="shared" si="18"/>
        <v>0</v>
      </c>
      <c r="AA39" s="198">
        <f t="shared" si="18"/>
        <v>0</v>
      </c>
      <c r="AB39" s="198">
        <f t="shared" si="18"/>
        <v>0</v>
      </c>
      <c r="AC39" s="198">
        <f t="shared" si="18"/>
        <v>0</v>
      </c>
      <c r="AD39" s="198">
        <f t="shared" si="18"/>
        <v>0</v>
      </c>
      <c r="AE39" s="198">
        <f t="shared" si="18"/>
        <v>0</v>
      </c>
      <c r="AF39" s="198">
        <f t="shared" si="18"/>
        <v>0</v>
      </c>
      <c r="AG39" s="198">
        <f t="shared" si="18"/>
        <v>0</v>
      </c>
      <c r="AH39" s="198">
        <f t="shared" ref="AH39" si="19">SUM(AH29:AH38)</f>
        <v>0</v>
      </c>
      <c r="AI39" s="94"/>
      <c r="AJ39" s="19"/>
    </row>
    <row r="40" spans="2:36" ht="15.75" thickBot="1" x14ac:dyDescent="0.3">
      <c r="B40" s="77"/>
      <c r="C40" s="25"/>
      <c r="D40" s="9"/>
      <c r="E40" s="9"/>
      <c r="F40" s="9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35"/>
      <c r="AI40" s="94"/>
      <c r="AJ40" s="19"/>
    </row>
    <row r="41" spans="2:36" ht="28.5" customHeight="1" thickBot="1" x14ac:dyDescent="0.3">
      <c r="B41" s="77"/>
      <c r="C41" s="32" t="s">
        <v>89</v>
      </c>
      <c r="D41" s="201" t="s">
        <v>45</v>
      </c>
      <c r="E41" s="200"/>
      <c r="F41" s="200"/>
      <c r="G41" s="610" t="s">
        <v>243</v>
      </c>
      <c r="H41" s="610"/>
      <c r="I41" s="509">
        <v>1</v>
      </c>
      <c r="J41" s="509">
        <v>2</v>
      </c>
      <c r="K41" s="509">
        <v>3</v>
      </c>
      <c r="L41" s="509">
        <v>4</v>
      </c>
      <c r="M41" s="509">
        <v>5</v>
      </c>
      <c r="N41" s="509">
        <v>6</v>
      </c>
      <c r="O41" s="509">
        <v>7</v>
      </c>
      <c r="P41" s="509">
        <v>8</v>
      </c>
      <c r="Q41" s="509">
        <v>9</v>
      </c>
      <c r="R41" s="509">
        <v>10</v>
      </c>
      <c r="S41" s="509">
        <v>11</v>
      </c>
      <c r="T41" s="509">
        <v>12</v>
      </c>
      <c r="U41" s="509">
        <v>13</v>
      </c>
      <c r="V41" s="509">
        <v>14</v>
      </c>
      <c r="W41" s="509">
        <v>15</v>
      </c>
      <c r="X41" s="509">
        <v>16</v>
      </c>
      <c r="Y41" s="509">
        <v>17</v>
      </c>
      <c r="Z41" s="509">
        <v>18</v>
      </c>
      <c r="AA41" s="509">
        <v>19</v>
      </c>
      <c r="AB41" s="509">
        <v>20</v>
      </c>
      <c r="AC41" s="509">
        <v>21</v>
      </c>
      <c r="AD41" s="509">
        <v>22</v>
      </c>
      <c r="AE41" s="509">
        <v>23</v>
      </c>
      <c r="AF41" s="509">
        <v>24</v>
      </c>
      <c r="AG41" s="509">
        <v>25</v>
      </c>
      <c r="AH41" s="510" t="s">
        <v>90</v>
      </c>
      <c r="AI41" s="94"/>
      <c r="AJ41" s="19"/>
    </row>
    <row r="42" spans="2:36" ht="15.75" thickBot="1" x14ac:dyDescent="0.3">
      <c r="B42" s="77"/>
      <c r="C42" s="50">
        <f t="shared" ref="C42:C51" si="20">C29</f>
        <v>1</v>
      </c>
      <c r="D42" s="117">
        <f t="shared" ref="D42:D51" si="21">M10</f>
        <v>0</v>
      </c>
      <c r="E42" s="118"/>
      <c r="F42" s="118"/>
      <c r="G42" s="117">
        <f>IF(D42="","",D42-E42-F42)</f>
        <v>0</v>
      </c>
      <c r="H42" s="15"/>
      <c r="I42" s="511">
        <f>$D42</f>
        <v>0</v>
      </c>
      <c r="J42" s="512"/>
      <c r="K42" s="512"/>
      <c r="L42" s="512"/>
      <c r="M42" s="512"/>
      <c r="N42" s="512"/>
      <c r="O42" s="512"/>
      <c r="P42" s="512"/>
      <c r="Q42" s="512"/>
      <c r="R42" s="512"/>
      <c r="S42" s="512"/>
      <c r="T42" s="512"/>
      <c r="U42" s="512"/>
      <c r="V42" s="512"/>
      <c r="W42" s="512"/>
      <c r="X42" s="512"/>
      <c r="Y42" s="512"/>
      <c r="Z42" s="512"/>
      <c r="AA42" s="512"/>
      <c r="AB42" s="512"/>
      <c r="AC42" s="512"/>
      <c r="AD42" s="512"/>
      <c r="AE42" s="512"/>
      <c r="AF42" s="512"/>
      <c r="AG42" s="512"/>
      <c r="AH42" s="399">
        <f t="shared" ref="AH42:AH50" si="22">SUM(I42:AG42)</f>
        <v>0</v>
      </c>
      <c r="AI42" s="94"/>
      <c r="AJ42" s="19"/>
    </row>
    <row r="43" spans="2:36" ht="15.75" thickBot="1" x14ac:dyDescent="0.3">
      <c r="B43" s="77"/>
      <c r="C43" s="50">
        <f t="shared" si="20"/>
        <v>2</v>
      </c>
      <c r="D43" s="117">
        <f t="shared" si="21"/>
        <v>0</v>
      </c>
      <c r="E43" s="118"/>
      <c r="F43" s="118"/>
      <c r="G43" s="117">
        <f t="shared" ref="G43:G51" si="23">IF(D43="","",D43-E43-F43)</f>
        <v>0</v>
      </c>
      <c r="H43" s="15"/>
      <c r="I43" s="511">
        <f t="shared" ref="I43:I51" si="24">$D43</f>
        <v>0</v>
      </c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/>
      <c r="U43" s="512"/>
      <c r="V43" s="512"/>
      <c r="W43" s="512"/>
      <c r="X43" s="512"/>
      <c r="Y43" s="512"/>
      <c r="Z43" s="512"/>
      <c r="AA43" s="512"/>
      <c r="AB43" s="512"/>
      <c r="AC43" s="512"/>
      <c r="AD43" s="512"/>
      <c r="AE43" s="512"/>
      <c r="AF43" s="512"/>
      <c r="AG43" s="512"/>
      <c r="AH43" s="399">
        <f t="shared" si="22"/>
        <v>0</v>
      </c>
      <c r="AI43" s="94"/>
      <c r="AJ43" s="19"/>
    </row>
    <row r="44" spans="2:36" ht="15.75" thickBot="1" x14ac:dyDescent="0.3">
      <c r="B44" s="77"/>
      <c r="C44" s="50">
        <f t="shared" si="20"/>
        <v>3</v>
      </c>
      <c r="D44" s="117">
        <f t="shared" si="21"/>
        <v>0</v>
      </c>
      <c r="E44" s="118"/>
      <c r="F44" s="118"/>
      <c r="G44" s="117">
        <f t="shared" si="23"/>
        <v>0</v>
      </c>
      <c r="H44" s="15"/>
      <c r="I44" s="511">
        <f t="shared" si="24"/>
        <v>0</v>
      </c>
      <c r="J44" s="512"/>
      <c r="K44" s="512"/>
      <c r="L44" s="512"/>
      <c r="M44" s="512"/>
      <c r="N44" s="512"/>
      <c r="O44" s="512"/>
      <c r="P44" s="512"/>
      <c r="Q44" s="512"/>
      <c r="R44" s="512"/>
      <c r="S44" s="512"/>
      <c r="T44" s="512"/>
      <c r="U44" s="512"/>
      <c r="V44" s="512"/>
      <c r="W44" s="512"/>
      <c r="X44" s="512"/>
      <c r="Y44" s="512"/>
      <c r="Z44" s="512"/>
      <c r="AA44" s="512"/>
      <c r="AB44" s="512"/>
      <c r="AC44" s="512"/>
      <c r="AD44" s="512"/>
      <c r="AE44" s="512"/>
      <c r="AF44" s="512"/>
      <c r="AG44" s="512"/>
      <c r="AH44" s="399">
        <f t="shared" si="22"/>
        <v>0</v>
      </c>
      <c r="AI44" s="94"/>
      <c r="AJ44" s="19"/>
    </row>
    <row r="45" spans="2:36" ht="15.75" thickBot="1" x14ac:dyDescent="0.3">
      <c r="B45" s="77"/>
      <c r="C45" s="50">
        <f t="shared" si="20"/>
        <v>4</v>
      </c>
      <c r="D45" s="117">
        <f t="shared" si="21"/>
        <v>0</v>
      </c>
      <c r="E45" s="118"/>
      <c r="F45" s="118"/>
      <c r="G45" s="117">
        <f t="shared" si="23"/>
        <v>0</v>
      </c>
      <c r="H45" s="15"/>
      <c r="I45" s="511">
        <f t="shared" si="24"/>
        <v>0</v>
      </c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2"/>
      <c r="AC45" s="512"/>
      <c r="AD45" s="512"/>
      <c r="AE45" s="512"/>
      <c r="AF45" s="512"/>
      <c r="AG45" s="512"/>
      <c r="AH45" s="399">
        <f t="shared" si="22"/>
        <v>0</v>
      </c>
      <c r="AI45" s="94"/>
      <c r="AJ45" s="19"/>
    </row>
    <row r="46" spans="2:36" ht="15.75" thickBot="1" x14ac:dyDescent="0.3">
      <c r="B46" s="77"/>
      <c r="C46" s="51">
        <f t="shared" si="20"/>
        <v>5</v>
      </c>
      <c r="D46" s="117">
        <f t="shared" si="21"/>
        <v>0</v>
      </c>
      <c r="E46" s="118"/>
      <c r="F46" s="118"/>
      <c r="G46" s="117">
        <f t="shared" si="23"/>
        <v>0</v>
      </c>
      <c r="H46" s="15"/>
      <c r="I46" s="511">
        <f t="shared" si="24"/>
        <v>0</v>
      </c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399">
        <f t="shared" si="22"/>
        <v>0</v>
      </c>
      <c r="AI46" s="94"/>
      <c r="AJ46" s="19"/>
    </row>
    <row r="47" spans="2:36" ht="15.75" thickBot="1" x14ac:dyDescent="0.3">
      <c r="B47" s="77"/>
      <c r="C47" s="51">
        <f t="shared" si="20"/>
        <v>6</v>
      </c>
      <c r="D47" s="119">
        <f t="shared" si="21"/>
        <v>0</v>
      </c>
      <c r="E47" s="120"/>
      <c r="F47" s="120"/>
      <c r="G47" s="117">
        <f t="shared" si="23"/>
        <v>0</v>
      </c>
      <c r="H47" s="34"/>
      <c r="I47" s="511">
        <f t="shared" si="24"/>
        <v>0</v>
      </c>
      <c r="J47" s="512"/>
      <c r="K47" s="512"/>
      <c r="L47" s="512"/>
      <c r="M47" s="512"/>
      <c r="N47" s="512"/>
      <c r="O47" s="512"/>
      <c r="P47" s="512"/>
      <c r="Q47" s="512"/>
      <c r="R47" s="512"/>
      <c r="S47" s="512"/>
      <c r="T47" s="512"/>
      <c r="U47" s="512"/>
      <c r="V47" s="512"/>
      <c r="W47" s="512"/>
      <c r="X47" s="512"/>
      <c r="Y47" s="512"/>
      <c r="Z47" s="512"/>
      <c r="AA47" s="512"/>
      <c r="AB47" s="512"/>
      <c r="AC47" s="512"/>
      <c r="AD47" s="512"/>
      <c r="AE47" s="512"/>
      <c r="AF47" s="512"/>
      <c r="AG47" s="512"/>
      <c r="AH47" s="399">
        <f t="shared" si="22"/>
        <v>0</v>
      </c>
      <c r="AI47" s="94"/>
      <c r="AJ47" s="19"/>
    </row>
    <row r="48" spans="2:36" ht="15.75" thickBot="1" x14ac:dyDescent="0.3">
      <c r="B48" s="77"/>
      <c r="C48" s="51">
        <f t="shared" si="20"/>
        <v>7</v>
      </c>
      <c r="D48" s="119">
        <f t="shared" si="21"/>
        <v>0</v>
      </c>
      <c r="E48" s="120"/>
      <c r="F48" s="120"/>
      <c r="G48" s="117">
        <f t="shared" si="23"/>
        <v>0</v>
      </c>
      <c r="H48" s="15"/>
      <c r="I48" s="511">
        <f t="shared" si="24"/>
        <v>0</v>
      </c>
      <c r="J48" s="512"/>
      <c r="K48" s="512"/>
      <c r="L48" s="512"/>
      <c r="M48" s="512"/>
      <c r="N48" s="512"/>
      <c r="O48" s="512"/>
      <c r="P48" s="512"/>
      <c r="Q48" s="512"/>
      <c r="R48" s="512"/>
      <c r="S48" s="512"/>
      <c r="T48" s="512"/>
      <c r="U48" s="512"/>
      <c r="V48" s="512"/>
      <c r="W48" s="512"/>
      <c r="X48" s="512"/>
      <c r="Y48" s="512"/>
      <c r="Z48" s="512"/>
      <c r="AA48" s="512"/>
      <c r="AB48" s="512"/>
      <c r="AC48" s="512"/>
      <c r="AD48" s="512"/>
      <c r="AE48" s="512"/>
      <c r="AF48" s="512"/>
      <c r="AG48" s="512"/>
      <c r="AH48" s="399">
        <f t="shared" si="22"/>
        <v>0</v>
      </c>
      <c r="AI48" s="94"/>
      <c r="AJ48" s="19"/>
    </row>
    <row r="49" spans="2:36" ht="15.75" thickBot="1" x14ac:dyDescent="0.3">
      <c r="B49" s="77"/>
      <c r="C49" s="51">
        <f t="shared" si="20"/>
        <v>8</v>
      </c>
      <c r="D49" s="119">
        <f t="shared" si="21"/>
        <v>0</v>
      </c>
      <c r="E49" s="120"/>
      <c r="F49" s="120"/>
      <c r="G49" s="117">
        <f t="shared" si="23"/>
        <v>0</v>
      </c>
      <c r="H49" s="15"/>
      <c r="I49" s="511">
        <f t="shared" si="24"/>
        <v>0</v>
      </c>
      <c r="J49" s="512"/>
      <c r="K49" s="512"/>
      <c r="L49" s="512"/>
      <c r="M49" s="512"/>
      <c r="N49" s="512"/>
      <c r="O49" s="512"/>
      <c r="P49" s="512"/>
      <c r="Q49" s="512"/>
      <c r="R49" s="512"/>
      <c r="S49" s="512"/>
      <c r="T49" s="512"/>
      <c r="U49" s="512"/>
      <c r="V49" s="512"/>
      <c r="W49" s="512"/>
      <c r="X49" s="512"/>
      <c r="Y49" s="512"/>
      <c r="Z49" s="512"/>
      <c r="AA49" s="512"/>
      <c r="AB49" s="512"/>
      <c r="AC49" s="512"/>
      <c r="AD49" s="512"/>
      <c r="AE49" s="512"/>
      <c r="AF49" s="512"/>
      <c r="AG49" s="512"/>
      <c r="AH49" s="399">
        <f t="shared" si="22"/>
        <v>0</v>
      </c>
      <c r="AI49" s="76"/>
    </row>
    <row r="50" spans="2:36" ht="15.75" thickBot="1" x14ac:dyDescent="0.3">
      <c r="B50" s="77"/>
      <c r="C50" s="51">
        <f t="shared" si="20"/>
        <v>9</v>
      </c>
      <c r="D50" s="119">
        <f t="shared" si="21"/>
        <v>0</v>
      </c>
      <c r="E50" s="120"/>
      <c r="F50" s="120"/>
      <c r="G50" s="117">
        <f t="shared" si="23"/>
        <v>0</v>
      </c>
      <c r="H50" s="15"/>
      <c r="I50" s="511">
        <f t="shared" si="24"/>
        <v>0</v>
      </c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399">
        <f t="shared" si="22"/>
        <v>0</v>
      </c>
      <c r="AI50" s="76"/>
    </row>
    <row r="51" spans="2:36" ht="17.25" customHeight="1" thickBot="1" x14ac:dyDescent="0.3">
      <c r="B51" s="77"/>
      <c r="C51" s="51">
        <f t="shared" si="20"/>
        <v>10</v>
      </c>
      <c r="D51" s="119">
        <f t="shared" si="21"/>
        <v>0</v>
      </c>
      <c r="E51" s="120"/>
      <c r="F51" s="120"/>
      <c r="G51" s="117">
        <f t="shared" si="23"/>
        <v>0</v>
      </c>
      <c r="H51" s="15"/>
      <c r="I51" s="511">
        <f t="shared" si="24"/>
        <v>0</v>
      </c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2"/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398">
        <f>SUM(O51:AG51)</f>
        <v>0</v>
      </c>
      <c r="AI51" s="76"/>
    </row>
    <row r="52" spans="2:36" ht="15.75" thickBot="1" x14ac:dyDescent="0.3">
      <c r="B52" s="77"/>
      <c r="C52" s="13"/>
      <c r="D52" s="118"/>
      <c r="E52" s="118"/>
      <c r="F52" s="118"/>
      <c r="G52" s="15"/>
      <c r="H52" s="52" t="s">
        <v>91</v>
      </c>
      <c r="I52" s="400">
        <f t="shared" ref="I52:AG52" si="25">SUM(I42:I51)</f>
        <v>0</v>
      </c>
      <c r="J52" s="400">
        <f t="shared" si="25"/>
        <v>0</v>
      </c>
      <c r="K52" s="400">
        <f t="shared" si="25"/>
        <v>0</v>
      </c>
      <c r="L52" s="400">
        <f t="shared" si="25"/>
        <v>0</v>
      </c>
      <c r="M52" s="400">
        <f t="shared" si="25"/>
        <v>0</v>
      </c>
      <c r="N52" s="400">
        <f t="shared" si="25"/>
        <v>0</v>
      </c>
      <c r="O52" s="400">
        <f t="shared" si="25"/>
        <v>0</v>
      </c>
      <c r="P52" s="400">
        <f t="shared" si="25"/>
        <v>0</v>
      </c>
      <c r="Q52" s="400">
        <f t="shared" si="25"/>
        <v>0</v>
      </c>
      <c r="R52" s="400">
        <f t="shared" si="25"/>
        <v>0</v>
      </c>
      <c r="S52" s="400">
        <f t="shared" si="25"/>
        <v>0</v>
      </c>
      <c r="T52" s="400">
        <f t="shared" si="25"/>
        <v>0</v>
      </c>
      <c r="U52" s="400">
        <f t="shared" si="25"/>
        <v>0</v>
      </c>
      <c r="V52" s="400">
        <f t="shared" si="25"/>
        <v>0</v>
      </c>
      <c r="W52" s="400">
        <f t="shared" si="25"/>
        <v>0</v>
      </c>
      <c r="X52" s="400">
        <f t="shared" si="25"/>
        <v>0</v>
      </c>
      <c r="Y52" s="400">
        <f t="shared" si="25"/>
        <v>0</v>
      </c>
      <c r="Z52" s="400">
        <f t="shared" si="25"/>
        <v>0</v>
      </c>
      <c r="AA52" s="400">
        <f t="shared" si="25"/>
        <v>0</v>
      </c>
      <c r="AB52" s="400">
        <f t="shared" si="25"/>
        <v>0</v>
      </c>
      <c r="AC52" s="400">
        <f t="shared" si="25"/>
        <v>0</v>
      </c>
      <c r="AD52" s="400">
        <f t="shared" si="25"/>
        <v>0</v>
      </c>
      <c r="AE52" s="400">
        <f t="shared" si="25"/>
        <v>0</v>
      </c>
      <c r="AF52" s="400">
        <f t="shared" si="25"/>
        <v>0</v>
      </c>
      <c r="AG52" s="400">
        <f t="shared" si="25"/>
        <v>0</v>
      </c>
      <c r="AH52" s="398">
        <f>SUM(AH42:AH51)</f>
        <v>0</v>
      </c>
      <c r="AI52" s="76"/>
    </row>
    <row r="53" spans="2:36" ht="24.75" customHeight="1" thickBot="1" x14ac:dyDescent="0.3">
      <c r="B53" s="77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8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7"/>
      <c r="AI53" s="76"/>
      <c r="AJ53" s="19"/>
    </row>
    <row r="54" spans="2:36" ht="24.75" customHeight="1" x14ac:dyDescent="0.25">
      <c r="B54" s="77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76"/>
      <c r="AJ54" s="19"/>
    </row>
    <row r="55" spans="2:36" x14ac:dyDescent="0.25">
      <c r="B55" s="77"/>
      <c r="C55" s="81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76"/>
      <c r="AJ55" s="19"/>
    </row>
    <row r="56" spans="2:36" x14ac:dyDescent="0.25">
      <c r="B56" s="77"/>
      <c r="C56" s="81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76"/>
      <c r="AJ56" s="19"/>
    </row>
    <row r="57" spans="2:36" ht="15.75" thickBot="1" x14ac:dyDescent="0.3">
      <c r="B57" s="96"/>
      <c r="C57" s="126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4"/>
      <c r="AJ57" s="19"/>
    </row>
    <row r="58" spans="2:36" x14ac:dyDescent="0.25">
      <c r="AA58" s="5"/>
      <c r="AB58" s="5"/>
      <c r="AC58" s="5"/>
      <c r="AD58" s="5"/>
      <c r="AJ58" s="19"/>
    </row>
    <row r="59" spans="2:36" x14ac:dyDescent="0.25">
      <c r="AA59" s="5"/>
      <c r="AB59" s="5"/>
      <c r="AC59" s="5"/>
      <c r="AD59" s="5"/>
      <c r="AJ59" s="19"/>
    </row>
    <row r="60" spans="2:36" x14ac:dyDescent="0.25">
      <c r="AJ60" s="19"/>
    </row>
    <row r="61" spans="2:36" x14ac:dyDescent="0.25">
      <c r="AJ61" s="19"/>
    </row>
    <row r="62" spans="2:36" x14ac:dyDescent="0.25">
      <c r="AJ62" s="19"/>
    </row>
    <row r="63" spans="2:36" x14ac:dyDescent="0.25">
      <c r="AJ63" s="19"/>
    </row>
    <row r="64" spans="2:36" x14ac:dyDescent="0.25">
      <c r="AJ64" s="19"/>
    </row>
    <row r="65" spans="36:36" x14ac:dyDescent="0.25">
      <c r="AJ65" s="19"/>
    </row>
    <row r="66" spans="36:36" x14ac:dyDescent="0.25">
      <c r="AJ66" s="19"/>
    </row>
    <row r="67" spans="36:36" x14ac:dyDescent="0.25">
      <c r="AJ67" s="19"/>
    </row>
    <row r="68" spans="36:36" x14ac:dyDescent="0.25">
      <c r="AJ68" s="19"/>
    </row>
    <row r="69" spans="36:36" x14ac:dyDescent="0.25">
      <c r="AJ69" s="19"/>
    </row>
    <row r="70" spans="36:36" x14ac:dyDescent="0.25">
      <c r="AJ70" s="19"/>
    </row>
    <row r="71" spans="36:36" x14ac:dyDescent="0.25">
      <c r="AJ71" s="19"/>
    </row>
    <row r="72" spans="36:36" x14ac:dyDescent="0.25">
      <c r="AJ72" s="19"/>
    </row>
    <row r="73" spans="36:36" x14ac:dyDescent="0.25">
      <c r="AJ73" s="19"/>
    </row>
    <row r="74" spans="36:36" x14ac:dyDescent="0.25">
      <c r="AJ74" s="19"/>
    </row>
    <row r="75" spans="36:36" x14ac:dyDescent="0.25">
      <c r="AJ75" s="19"/>
    </row>
    <row r="76" spans="36:36" x14ac:dyDescent="0.25">
      <c r="AJ76" s="19"/>
    </row>
    <row r="77" spans="36:36" x14ac:dyDescent="0.25">
      <c r="AJ77" s="19"/>
    </row>
    <row r="78" spans="36:36" x14ac:dyDescent="0.25">
      <c r="AJ78" s="19"/>
    </row>
    <row r="79" spans="36:36" x14ac:dyDescent="0.25">
      <c r="AJ79" s="19"/>
    </row>
    <row r="80" spans="36:36" x14ac:dyDescent="0.25">
      <c r="AJ80" s="19"/>
    </row>
    <row r="81" spans="36:36" x14ac:dyDescent="0.25">
      <c r="AJ81" s="19"/>
    </row>
    <row r="82" spans="36:36" x14ac:dyDescent="0.25">
      <c r="AJ82" s="19"/>
    </row>
    <row r="83" spans="36:36" x14ac:dyDescent="0.25">
      <c r="AJ83" s="19"/>
    </row>
    <row r="84" spans="36:36" x14ac:dyDescent="0.25">
      <c r="AJ84" s="19"/>
    </row>
    <row r="85" spans="36:36" x14ac:dyDescent="0.25">
      <c r="AJ85" s="19"/>
    </row>
    <row r="86" spans="36:36" x14ac:dyDescent="0.25">
      <c r="AJ86" s="19"/>
    </row>
    <row r="87" spans="36:36" x14ac:dyDescent="0.25">
      <c r="AJ87" s="19"/>
    </row>
    <row r="88" spans="36:36" x14ac:dyDescent="0.25">
      <c r="AJ88" s="19"/>
    </row>
    <row r="89" spans="36:36" x14ac:dyDescent="0.25">
      <c r="AJ89" s="19"/>
    </row>
    <row r="90" spans="36:36" x14ac:dyDescent="0.25">
      <c r="AJ90" s="19"/>
    </row>
    <row r="91" spans="36:36" x14ac:dyDescent="0.25">
      <c r="AJ91" s="19"/>
    </row>
    <row r="93" spans="36:36" x14ac:dyDescent="0.25">
      <c r="AJ93" s="19"/>
    </row>
    <row r="95" spans="36:36" x14ac:dyDescent="0.25">
      <c r="AJ95" s="19"/>
    </row>
    <row r="97" spans="36:36" x14ac:dyDescent="0.25">
      <c r="AJ97" s="19"/>
    </row>
    <row r="99" spans="36:36" x14ac:dyDescent="0.25">
      <c r="AJ99" s="19"/>
    </row>
    <row r="101" spans="36:36" x14ac:dyDescent="0.25">
      <c r="AJ101" s="19"/>
    </row>
    <row r="103" spans="36:36" x14ac:dyDescent="0.25">
      <c r="AJ103" s="19"/>
    </row>
    <row r="105" spans="36:36" x14ac:dyDescent="0.25">
      <c r="AJ105" s="19"/>
    </row>
    <row r="106" spans="36:36" x14ac:dyDescent="0.25">
      <c r="AJ106" s="5">
        <v>76</v>
      </c>
    </row>
    <row r="107" spans="36:36" x14ac:dyDescent="0.25">
      <c r="AJ107" s="19">
        <v>77</v>
      </c>
    </row>
    <row r="108" spans="36:36" x14ac:dyDescent="0.25">
      <c r="AJ108" s="5">
        <v>78</v>
      </c>
    </row>
  </sheetData>
  <sheetProtection algorithmName="SHA-512" hashValue="0qooGuz6H6AvvGt8lSp/IYnXw8MfBVxP4Fql08d107a3CCbRNIxZJCoBbmZxz2V4gmRoSi0nZLnlhWl7t69MOA==" saltValue="XulvgFjlamaCwUWJbB9YgA==" spinCount="100000" sheet="1" objects="1" scenarios="1" insertRows="0"/>
  <mergeCells count="12">
    <mergeCell ref="G28:H28"/>
    <mergeCell ref="G41:H41"/>
    <mergeCell ref="C23:D23"/>
    <mergeCell ref="I26:AH26"/>
    <mergeCell ref="I27:AG27"/>
    <mergeCell ref="C9:AA9"/>
    <mergeCell ref="C3:E3"/>
    <mergeCell ref="C4:H4"/>
    <mergeCell ref="C5:E5"/>
    <mergeCell ref="I6:L6"/>
    <mergeCell ref="M6:W6"/>
    <mergeCell ref="X6:AA6"/>
  </mergeCells>
  <pageMargins left="0.7" right="0.7" top="0.75" bottom="0.75" header="0.3" footer="0.3"/>
  <pageSetup paperSize="9" orientation="portrait" r:id="rId1"/>
  <ignoredErrors>
    <ignoredError sqref="J52:AG52 J39:AG39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'Fatores de conversão'!$L$2:$L$3</xm:f>
          </x14:formula1>
          <xm:sqref>E10:E19</xm:sqref>
        </x14:dataValidation>
        <x14:dataValidation type="list" allowBlank="1" showInputMessage="1" showErrorMessage="1">
          <x14:formula1>
            <xm:f>'Fatores de conversão'!$E$22:$E$28</xm:f>
          </x14:formula1>
          <xm:sqref>J10:J19</xm:sqref>
        </x14:dataValidation>
        <x14:dataValidation type="list" allowBlank="1" showInputMessage="1" showErrorMessage="1">
          <x14:formula1>
            <xm:f>'Fatores de conversão'!$C$12:$C$17</xm:f>
          </x14:formula1>
          <xm:sqref>R10:R19</xm:sqref>
        </x14:dataValidation>
        <x14:dataValidation type="list" allowBlank="1" showInputMessage="1" showErrorMessage="1">
          <x14:formula1>
            <xm:f>'Fatores de conversão'!$D$3:$D$4</xm:f>
          </x14:formula1>
          <xm:sqref>P10:P19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108"/>
  <sheetViews>
    <sheetView showGridLines="0" zoomScale="80" zoomScaleNormal="80" workbookViewId="0"/>
  </sheetViews>
  <sheetFormatPr defaultColWidth="9.140625" defaultRowHeight="15" x14ac:dyDescent="0.25"/>
  <cols>
    <col min="1" max="2" width="9.140625" style="5"/>
    <col min="3" max="3" width="11.5703125" style="4" customWidth="1"/>
    <col min="4" max="4" width="43.5703125" style="5" bestFit="1" customWidth="1"/>
    <col min="5" max="5" width="21.7109375" style="5" customWidth="1"/>
    <col min="6" max="6" width="91" style="5" customWidth="1"/>
    <col min="7" max="8" width="18.140625" style="5" customWidth="1"/>
    <col min="9" max="10" width="16" style="5" customWidth="1"/>
    <col min="11" max="11" width="15.7109375" style="5" bestFit="1" customWidth="1"/>
    <col min="12" max="12" width="16" style="5" customWidth="1"/>
    <col min="13" max="13" width="24" style="5" customWidth="1"/>
    <col min="14" max="14" width="21.140625" style="5" customWidth="1"/>
    <col min="15" max="16" width="13.85546875" style="5" customWidth="1"/>
    <col min="17" max="18" width="15.5703125" style="5" customWidth="1"/>
    <col min="19" max="19" width="16.140625" style="5" customWidth="1"/>
    <col min="20" max="22" width="18.5703125" style="5" customWidth="1"/>
    <col min="23" max="23" width="18" style="5" customWidth="1"/>
    <col min="24" max="25" width="18.5703125" style="5" customWidth="1"/>
    <col min="26" max="27" width="18.28515625" style="5" customWidth="1"/>
    <col min="28" max="28" width="15.7109375" style="5" bestFit="1" customWidth="1"/>
    <col min="29" max="30" width="15.7109375" bestFit="1" customWidth="1"/>
    <col min="31" max="33" width="15.7109375" style="5" bestFit="1" customWidth="1"/>
    <col min="34" max="34" width="18" style="5" bestFit="1" customWidth="1"/>
    <col min="35" max="35" width="12.85546875" style="5" customWidth="1"/>
    <col min="36" max="36" width="9.140625" style="5"/>
    <col min="37" max="37" width="11.85546875" style="5" customWidth="1"/>
    <col min="38" max="40" width="9.140625" style="5"/>
    <col min="41" max="41" width="18.5703125" style="5" customWidth="1"/>
    <col min="42" max="42" width="25.7109375" style="5" customWidth="1"/>
    <col min="43" max="46" width="18.5703125" style="5" customWidth="1"/>
    <col min="47" max="50" width="11.28515625" style="5" customWidth="1"/>
    <col min="51" max="16384" width="9.140625" style="5"/>
  </cols>
  <sheetData>
    <row r="1" spans="2:46" ht="15.75" thickBot="1" x14ac:dyDescent="0.3"/>
    <row r="2" spans="2:46" x14ac:dyDescent="0.25">
      <c r="B2" s="89"/>
      <c r="C2" s="90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122"/>
      <c r="AD2" s="122"/>
      <c r="AE2" s="73"/>
      <c r="AF2" s="73"/>
      <c r="AG2" s="73"/>
      <c r="AH2" s="73"/>
      <c r="AI2" s="74"/>
    </row>
    <row r="3" spans="2:46" ht="21" x14ac:dyDescent="0.25">
      <c r="B3" s="77"/>
      <c r="C3" s="619" t="s">
        <v>65</v>
      </c>
      <c r="D3" s="619"/>
      <c r="E3" s="619"/>
      <c r="F3" s="221"/>
      <c r="G3" s="221"/>
      <c r="H3" s="221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76"/>
    </row>
    <row r="4" spans="2:46" ht="50.25" customHeight="1" x14ac:dyDescent="0.25">
      <c r="B4" s="77"/>
      <c r="C4" s="620" t="s">
        <v>283</v>
      </c>
      <c r="D4" s="620"/>
      <c r="E4" s="620"/>
      <c r="F4" s="620"/>
      <c r="G4" s="620"/>
      <c r="H4" s="62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123"/>
      <c r="AD4" s="123"/>
      <c r="AE4" s="40"/>
      <c r="AF4" s="40"/>
      <c r="AG4" s="40"/>
      <c r="AH4" s="40"/>
      <c r="AI4" s="76"/>
    </row>
    <row r="5" spans="2:46" ht="38.25" customHeight="1" x14ac:dyDescent="0.25">
      <c r="B5" s="77"/>
      <c r="C5" s="621" t="s">
        <v>67</v>
      </c>
      <c r="D5" s="621"/>
      <c r="E5" s="621"/>
      <c r="F5" s="222"/>
      <c r="G5" s="222"/>
      <c r="H5" s="222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76"/>
      <c r="AO5" s="40"/>
      <c r="AP5" s="40"/>
      <c r="AQ5" s="40"/>
      <c r="AR5" s="40"/>
      <c r="AS5" s="40"/>
      <c r="AT5" s="40"/>
    </row>
    <row r="6" spans="2:46" s="8" customFormat="1" x14ac:dyDescent="0.25">
      <c r="B6" s="91"/>
      <c r="C6" s="85"/>
      <c r="D6" s="86"/>
      <c r="E6" s="86"/>
      <c r="F6" s="86"/>
      <c r="G6" s="86"/>
      <c r="H6" s="86"/>
      <c r="I6" s="618" t="s">
        <v>25</v>
      </c>
      <c r="J6" s="618"/>
      <c r="K6" s="618"/>
      <c r="L6" s="618"/>
      <c r="M6" s="622" t="s">
        <v>28</v>
      </c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2" t="s">
        <v>0</v>
      </c>
      <c r="Y6" s="623"/>
      <c r="Z6" s="623"/>
      <c r="AA6" s="623"/>
      <c r="AB6" s="623"/>
      <c r="AC6" s="626"/>
      <c r="AD6" s="124"/>
      <c r="AE6" s="86"/>
      <c r="AF6" s="86"/>
      <c r="AG6" s="86"/>
      <c r="AH6" s="86"/>
      <c r="AI6" s="92"/>
      <c r="AO6" s="86"/>
      <c r="AP6" s="86"/>
      <c r="AQ6" s="86"/>
      <c r="AR6" s="86"/>
      <c r="AS6" s="86"/>
      <c r="AT6" s="86"/>
    </row>
    <row r="7" spans="2:46" s="19" customFormat="1" ht="51.75" customHeight="1" thickBot="1" x14ac:dyDescent="0.3">
      <c r="B7" s="93"/>
      <c r="C7" s="41"/>
      <c r="D7" s="87"/>
      <c r="E7" s="87"/>
      <c r="F7" s="87"/>
      <c r="G7" s="183" t="s">
        <v>279</v>
      </c>
      <c r="H7" s="20" t="s">
        <v>27</v>
      </c>
      <c r="I7" s="45" t="s">
        <v>3</v>
      </c>
      <c r="J7" s="45" t="s">
        <v>260</v>
      </c>
      <c r="K7" s="258" t="s">
        <v>3</v>
      </c>
      <c r="L7" s="45" t="s">
        <v>339</v>
      </c>
      <c r="M7" s="193" t="s">
        <v>233</v>
      </c>
      <c r="N7" s="257" t="s">
        <v>234</v>
      </c>
      <c r="O7" s="258" t="s">
        <v>4</v>
      </c>
      <c r="P7" s="45" t="s">
        <v>331</v>
      </c>
      <c r="Q7" s="258" t="s">
        <v>5</v>
      </c>
      <c r="R7" s="45" t="s">
        <v>332</v>
      </c>
      <c r="S7" s="258" t="s">
        <v>6</v>
      </c>
      <c r="T7" s="45" t="s">
        <v>236</v>
      </c>
      <c r="U7" s="183" t="s">
        <v>235</v>
      </c>
      <c r="V7" s="183" t="s">
        <v>238</v>
      </c>
      <c r="W7" s="258" t="s">
        <v>237</v>
      </c>
      <c r="X7" s="252" t="s">
        <v>2</v>
      </c>
      <c r="Y7" s="305" t="s">
        <v>296</v>
      </c>
      <c r="Z7" s="604" t="s">
        <v>295</v>
      </c>
      <c r="AA7" s="605"/>
      <c r="AB7" s="285" t="s">
        <v>253</v>
      </c>
      <c r="AC7" s="285" t="s">
        <v>1</v>
      </c>
      <c r="AD7" s="87"/>
      <c r="AE7" s="87"/>
      <c r="AF7" s="87"/>
      <c r="AG7" s="87"/>
      <c r="AH7" s="87"/>
      <c r="AI7" s="94"/>
      <c r="AO7" s="87"/>
      <c r="AP7" s="87"/>
      <c r="AQ7" s="87"/>
      <c r="AR7" s="87"/>
      <c r="AS7" s="87"/>
      <c r="AT7" s="87"/>
    </row>
    <row r="8" spans="2:46" s="19" customFormat="1" ht="63" customHeight="1" x14ac:dyDescent="0.25">
      <c r="B8" s="93"/>
      <c r="C8" s="46" t="s">
        <v>21</v>
      </c>
      <c r="D8" s="21" t="s">
        <v>22</v>
      </c>
      <c r="E8" s="191" t="s">
        <v>232</v>
      </c>
      <c r="F8" s="21" t="s">
        <v>71</v>
      </c>
      <c r="G8" s="192" t="s">
        <v>280</v>
      </c>
      <c r="H8" s="21" t="s">
        <v>259</v>
      </c>
      <c r="I8" s="192" t="s">
        <v>7</v>
      </c>
      <c r="J8" s="192" t="s">
        <v>330</v>
      </c>
      <c r="K8" s="259" t="s">
        <v>8</v>
      </c>
      <c r="L8" s="192" t="s">
        <v>9</v>
      </c>
      <c r="M8" s="192" t="s">
        <v>10</v>
      </c>
      <c r="N8" s="259" t="s">
        <v>9</v>
      </c>
      <c r="O8" s="259" t="s">
        <v>11</v>
      </c>
      <c r="P8" s="192"/>
      <c r="Q8" s="259" t="s">
        <v>8</v>
      </c>
      <c r="R8" s="192" t="s">
        <v>333</v>
      </c>
      <c r="S8" s="259" t="s">
        <v>12</v>
      </c>
      <c r="T8" s="192" t="s">
        <v>9</v>
      </c>
      <c r="U8" s="192" t="s">
        <v>9</v>
      </c>
      <c r="V8" s="192" t="s">
        <v>212</v>
      </c>
      <c r="W8" s="259" t="s">
        <v>239</v>
      </c>
      <c r="X8" s="21" t="s">
        <v>212</v>
      </c>
      <c r="Y8" s="306" t="s">
        <v>212</v>
      </c>
      <c r="Z8" s="21" t="s">
        <v>282</v>
      </c>
      <c r="AA8" s="21" t="s">
        <v>212</v>
      </c>
      <c r="AB8" s="286" t="s">
        <v>212</v>
      </c>
      <c r="AC8" s="287" t="s">
        <v>26</v>
      </c>
      <c r="AD8" s="87"/>
      <c r="AE8" s="87"/>
      <c r="AF8" s="87"/>
      <c r="AG8" s="87"/>
      <c r="AH8" s="87"/>
      <c r="AI8" s="94"/>
      <c r="AO8" s="87"/>
      <c r="AP8" s="212"/>
      <c r="AQ8" s="87"/>
      <c r="AR8" s="87"/>
      <c r="AS8" s="87"/>
      <c r="AT8" s="87"/>
    </row>
    <row r="9" spans="2:46" s="19" customFormat="1" ht="36.75" customHeight="1" x14ac:dyDescent="0.25">
      <c r="B9" s="93"/>
      <c r="C9" s="606" t="s">
        <v>84</v>
      </c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7"/>
      <c r="AA9" s="607"/>
      <c r="AB9" s="607"/>
      <c r="AC9" s="608"/>
      <c r="AD9" s="87"/>
      <c r="AE9" s="87"/>
      <c r="AF9" s="87"/>
      <c r="AG9" s="87"/>
      <c r="AH9" s="87"/>
      <c r="AI9" s="94"/>
      <c r="AO9" s="225"/>
      <c r="AP9" s="212"/>
      <c r="AQ9" s="87"/>
      <c r="AR9" s="87"/>
      <c r="AS9" s="87"/>
      <c r="AT9" s="87"/>
    </row>
    <row r="10" spans="2:46" ht="30" customHeight="1" x14ac:dyDescent="0.25">
      <c r="B10" s="77"/>
      <c r="C10" s="280">
        <v>1</v>
      </c>
      <c r="D10" s="288" t="s">
        <v>334</v>
      </c>
      <c r="E10" s="368"/>
      <c r="F10" s="281" t="s">
        <v>98</v>
      </c>
      <c r="G10" s="378"/>
      <c r="H10" s="378"/>
      <c r="I10" s="411"/>
      <c r="J10" s="391"/>
      <c r="K10" s="284">
        <f>J10*I10</f>
        <v>0</v>
      </c>
      <c r="L10" s="370"/>
      <c r="M10" s="411"/>
      <c r="N10" s="282">
        <f>IF(M10="",0,M10*L10)</f>
        <v>0</v>
      </c>
      <c r="O10" s="283">
        <f>IF(I10=0,0,M10/I10)</f>
        <v>0</v>
      </c>
      <c r="P10" s="392"/>
      <c r="Q10" s="284">
        <f>P10*M10</f>
        <v>0</v>
      </c>
      <c r="R10" s="391"/>
      <c r="S10" s="284">
        <f>R10*M10</f>
        <v>0</v>
      </c>
      <c r="T10" s="371"/>
      <c r="U10" s="371"/>
      <c r="V10" s="371"/>
      <c r="W10" s="289">
        <f>IF(V10="",0,H10+1)</f>
        <v>0</v>
      </c>
      <c r="X10" s="373"/>
      <c r="Y10" s="371"/>
      <c r="Z10" s="292"/>
      <c r="AA10" s="467"/>
      <c r="AB10" s="240">
        <f>IF(X10="",0,IF(X10&lt;AA10,X10+Y10,(AA10+(Y10/X10)*AA10)))</f>
        <v>0</v>
      </c>
      <c r="AC10" s="290">
        <f>IF(N10=0,0,AB10/N10)</f>
        <v>0</v>
      </c>
      <c r="AD10" s="123"/>
      <c r="AE10" s="40"/>
      <c r="AF10" s="40"/>
      <c r="AG10" s="40"/>
      <c r="AH10" s="40"/>
      <c r="AI10" s="76"/>
      <c r="AO10" s="40"/>
      <c r="AP10" s="212"/>
      <c r="AQ10" s="87"/>
      <c r="AR10" s="87"/>
      <c r="AS10" s="87"/>
      <c r="AT10" s="40"/>
    </row>
    <row r="11" spans="2:46" ht="30" customHeight="1" x14ac:dyDescent="0.25">
      <c r="B11" s="77"/>
      <c r="C11" s="47">
        <v>2</v>
      </c>
      <c r="D11" s="279" t="s">
        <v>277</v>
      </c>
      <c r="E11" s="336"/>
      <c r="F11" s="211" t="s">
        <v>100</v>
      </c>
      <c r="G11" s="338"/>
      <c r="H11" s="425"/>
      <c r="I11" s="310"/>
      <c r="J11" s="311"/>
      <c r="K11" s="311"/>
      <c r="L11" s="311"/>
      <c r="M11" s="311"/>
      <c r="N11" s="311"/>
      <c r="O11" s="311" t="str">
        <f>IF(I11=0,"",M11/I11)</f>
        <v/>
      </c>
      <c r="P11" s="311"/>
      <c r="Q11" s="311"/>
      <c r="R11" s="311"/>
      <c r="S11" s="312"/>
      <c r="T11" s="372"/>
      <c r="U11" s="334"/>
      <c r="V11" s="334"/>
      <c r="W11" s="289">
        <f t="shared" ref="W11:W12" si="0">IF(V11="",0,H11+1)</f>
        <v>0</v>
      </c>
      <c r="X11" s="341"/>
      <c r="Y11" s="371"/>
      <c r="Z11" s="341"/>
      <c r="AA11" s="293" t="str">
        <f>IF(G11=0,"",Z11*G11)</f>
        <v/>
      </c>
      <c r="AB11" s="240">
        <f>IF(X11="",0,IF(X11&lt;Z11*G11,X11+Y11,(Z11*G11+(Y11/X11)*Z11*G11)))</f>
        <v>0</v>
      </c>
      <c r="AC11" s="294" t="str">
        <f>IF(N11=0,"",X11/N11)</f>
        <v/>
      </c>
      <c r="AD11" s="123"/>
      <c r="AE11" s="40"/>
      <c r="AF11" s="40"/>
      <c r="AG11" s="40"/>
      <c r="AH11" s="40"/>
      <c r="AI11" s="76"/>
      <c r="AO11" s="40"/>
      <c r="AP11" s="212"/>
      <c r="AQ11" s="87"/>
      <c r="AR11" s="87"/>
      <c r="AS11" s="87"/>
      <c r="AT11" s="40"/>
    </row>
    <row r="12" spans="2:46" ht="30" customHeight="1" x14ac:dyDescent="0.25">
      <c r="B12" s="77"/>
      <c r="C12" s="316">
        <v>3</v>
      </c>
      <c r="D12" s="317" t="s">
        <v>278</v>
      </c>
      <c r="E12" s="369"/>
      <c r="F12" s="318" t="s">
        <v>336</v>
      </c>
      <c r="G12" s="426"/>
      <c r="H12" s="426"/>
      <c r="I12" s="313"/>
      <c r="J12" s="314"/>
      <c r="K12" s="314"/>
      <c r="L12" s="314"/>
      <c r="M12" s="314"/>
      <c r="N12" s="314"/>
      <c r="O12" s="314" t="str">
        <f>IF(I12=0,"",M12/I12)</f>
        <v/>
      </c>
      <c r="P12" s="314"/>
      <c r="Q12" s="314"/>
      <c r="R12" s="314"/>
      <c r="S12" s="315"/>
      <c r="T12" s="342"/>
      <c r="U12" s="342"/>
      <c r="V12" s="342"/>
      <c r="W12" s="319">
        <f t="shared" si="0"/>
        <v>0</v>
      </c>
      <c r="X12" s="374"/>
      <c r="Y12" s="342"/>
      <c r="Z12" s="374"/>
      <c r="AA12" s="320" t="str">
        <f>IF(G12=0,"",Z12*G12)</f>
        <v/>
      </c>
      <c r="AB12" s="291">
        <f>IF(X12="",0,IF(X12&lt;Z12*G12,X12+Y12,(Z12*G12+(Y12/X12)*Z12*G12)))</f>
        <v>0</v>
      </c>
      <c r="AC12" s="295" t="str">
        <f>IF(N12=0,"",X12/N12)</f>
        <v/>
      </c>
      <c r="AD12" s="123"/>
      <c r="AE12" s="40"/>
      <c r="AF12" s="40"/>
      <c r="AG12" s="40"/>
      <c r="AH12" s="40"/>
      <c r="AI12" s="76"/>
      <c r="AO12" s="40"/>
      <c r="AP12" s="212"/>
      <c r="AQ12" s="87"/>
      <c r="AR12" s="87"/>
      <c r="AS12" s="87"/>
      <c r="AT12" s="40"/>
    </row>
    <row r="13" spans="2:46" ht="30" customHeight="1" x14ac:dyDescent="0.25">
      <c r="B13" s="77"/>
      <c r="C13" s="637" t="s">
        <v>85</v>
      </c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36"/>
      <c r="AD13" s="123"/>
      <c r="AE13" s="40"/>
      <c r="AF13" s="40"/>
      <c r="AG13" s="40"/>
      <c r="AH13" s="40"/>
      <c r="AI13" s="76"/>
      <c r="AO13" s="40"/>
      <c r="AP13" s="213"/>
      <c r="AQ13" s="87"/>
      <c r="AR13" s="87"/>
      <c r="AS13" s="87"/>
      <c r="AT13" s="40"/>
    </row>
    <row r="14" spans="2:46" ht="30" customHeight="1" x14ac:dyDescent="0.25">
      <c r="B14" s="77"/>
      <c r="C14" s="280">
        <v>4</v>
      </c>
      <c r="D14" s="376"/>
      <c r="E14" s="368"/>
      <c r="F14" s="377"/>
      <c r="G14" s="378"/>
      <c r="H14" s="378"/>
      <c r="I14" s="412"/>
      <c r="J14" s="391"/>
      <c r="K14" s="284">
        <f>J14*I10</f>
        <v>0</v>
      </c>
      <c r="L14" s="375"/>
      <c r="M14" s="412"/>
      <c r="N14" s="282">
        <f t="shared" ref="N14:N15" si="1">IF(M14="",0,M14*L14)</f>
        <v>0</v>
      </c>
      <c r="O14" s="283">
        <f>IF(I14=0,0,M14/I14)</f>
        <v>0</v>
      </c>
      <c r="P14" s="392"/>
      <c r="Q14" s="284">
        <f t="shared" ref="Q14:Q15" si="2">P14*M14</f>
        <v>0</v>
      </c>
      <c r="R14" s="391"/>
      <c r="S14" s="284">
        <f t="shared" ref="S14:S15" si="3">R14*M14</f>
        <v>0</v>
      </c>
      <c r="T14" s="371"/>
      <c r="U14" s="371"/>
      <c r="V14" s="371"/>
      <c r="W14" s="276">
        <f>IF(V14="",0,H14+1)</f>
        <v>0</v>
      </c>
      <c r="X14" s="341"/>
      <c r="Y14" s="334"/>
      <c r="Z14" s="218"/>
      <c r="AA14" s="261"/>
      <c r="AB14" s="240">
        <f>IF(X14="",0,X14+Y14)</f>
        <v>0</v>
      </c>
      <c r="AC14" s="290">
        <f t="shared" ref="AC14:AC20" si="4">IF(N14=0,0,AB14/N14)</f>
        <v>0</v>
      </c>
      <c r="AD14" s="123"/>
      <c r="AE14" s="40"/>
      <c r="AF14" s="40"/>
      <c r="AG14" s="40"/>
      <c r="AH14" s="40"/>
      <c r="AI14" s="76"/>
      <c r="AO14" s="40"/>
      <c r="AP14" s="213"/>
      <c r="AQ14" s="87"/>
      <c r="AR14" s="87"/>
      <c r="AS14" s="87"/>
      <c r="AT14" s="40"/>
    </row>
    <row r="15" spans="2:46" ht="30" customHeight="1" x14ac:dyDescent="0.25">
      <c r="B15" s="77"/>
      <c r="C15" s="47">
        <v>5</v>
      </c>
      <c r="D15" s="335"/>
      <c r="E15" s="336"/>
      <c r="F15" s="356"/>
      <c r="G15" s="338"/>
      <c r="H15" s="338"/>
      <c r="I15" s="413"/>
      <c r="J15" s="387"/>
      <c r="K15" s="284">
        <f t="shared" ref="K15:K19" si="5">J15*I11</f>
        <v>0</v>
      </c>
      <c r="L15" s="339"/>
      <c r="M15" s="413"/>
      <c r="N15" s="236">
        <f t="shared" si="1"/>
        <v>0</v>
      </c>
      <c r="O15" s="283">
        <f t="shared" ref="O15:O19" si="6">IF(I15=0,0,M15/I15)</f>
        <v>0</v>
      </c>
      <c r="P15" s="389"/>
      <c r="Q15" s="256">
        <f t="shared" si="2"/>
        <v>0</v>
      </c>
      <c r="R15" s="387"/>
      <c r="S15" s="256">
        <f t="shared" si="3"/>
        <v>0</v>
      </c>
      <c r="T15" s="334"/>
      <c r="U15" s="334"/>
      <c r="V15" s="334"/>
      <c r="W15" s="276">
        <f t="shared" ref="W15:W20" si="7">IF(V15="",0,H15+1)</f>
        <v>0</v>
      </c>
      <c r="X15" s="341"/>
      <c r="Y15" s="334"/>
      <c r="Z15" s="218"/>
      <c r="AA15" s="261"/>
      <c r="AB15" s="240">
        <f t="shared" ref="AB15:AB20" si="8">IF(X15="",0,X15+Y15)</f>
        <v>0</v>
      </c>
      <c r="AC15" s="290">
        <f t="shared" si="4"/>
        <v>0</v>
      </c>
      <c r="AD15" s="123"/>
      <c r="AE15" s="40"/>
      <c r="AF15" s="40"/>
      <c r="AG15" s="40"/>
      <c r="AH15" s="40"/>
      <c r="AI15" s="76"/>
      <c r="AO15" s="40"/>
      <c r="AP15" s="213"/>
      <c r="AQ15" s="253"/>
      <c r="AR15" s="253"/>
      <c r="AS15" s="253"/>
      <c r="AT15" s="40"/>
    </row>
    <row r="16" spans="2:46" ht="30" customHeight="1" x14ac:dyDescent="0.25">
      <c r="B16" s="77"/>
      <c r="C16" s="47">
        <v>6</v>
      </c>
      <c r="D16" s="335"/>
      <c r="E16" s="336"/>
      <c r="F16" s="356"/>
      <c r="G16" s="338"/>
      <c r="H16" s="338"/>
      <c r="I16" s="413"/>
      <c r="J16" s="387"/>
      <c r="K16" s="284">
        <f t="shared" si="5"/>
        <v>0</v>
      </c>
      <c r="L16" s="339"/>
      <c r="M16" s="413"/>
      <c r="N16" s="236">
        <f>IF(M16="",0,M16*L16)</f>
        <v>0</v>
      </c>
      <c r="O16" s="283">
        <f t="shared" si="6"/>
        <v>0</v>
      </c>
      <c r="P16" s="389"/>
      <c r="Q16" s="256">
        <f t="shared" ref="Q16:Q20" si="9">P16*M16</f>
        <v>0</v>
      </c>
      <c r="R16" s="387"/>
      <c r="S16" s="256">
        <f t="shared" ref="S16:S20" si="10">R16*M16</f>
        <v>0</v>
      </c>
      <c r="T16" s="334"/>
      <c r="U16" s="334"/>
      <c r="V16" s="334"/>
      <c r="W16" s="276">
        <f t="shared" si="7"/>
        <v>0</v>
      </c>
      <c r="X16" s="341"/>
      <c r="Y16" s="334"/>
      <c r="Z16" s="262"/>
      <c r="AA16" s="263"/>
      <c r="AB16" s="240">
        <f t="shared" si="8"/>
        <v>0</v>
      </c>
      <c r="AC16" s="290">
        <f t="shared" si="4"/>
        <v>0</v>
      </c>
      <c r="AD16" s="123"/>
      <c r="AE16" s="40"/>
      <c r="AF16" s="40"/>
      <c r="AG16" s="40"/>
      <c r="AH16" s="40"/>
      <c r="AI16" s="76"/>
      <c r="AO16" s="40"/>
      <c r="AP16" s="213"/>
      <c r="AQ16" s="253"/>
      <c r="AR16" s="253"/>
      <c r="AS16" s="253"/>
      <c r="AT16" s="40"/>
    </row>
    <row r="17" spans="2:46" ht="30" customHeight="1" x14ac:dyDescent="0.25">
      <c r="B17" s="77"/>
      <c r="C17" s="47">
        <v>7</v>
      </c>
      <c r="D17" s="335"/>
      <c r="E17" s="336"/>
      <c r="F17" s="356"/>
      <c r="G17" s="338"/>
      <c r="H17" s="338"/>
      <c r="I17" s="413"/>
      <c r="J17" s="387"/>
      <c r="K17" s="284">
        <f t="shared" si="5"/>
        <v>0</v>
      </c>
      <c r="L17" s="339"/>
      <c r="M17" s="413"/>
      <c r="N17" s="236">
        <f t="shared" ref="N17:N19" si="11">IF(M17="",0,M17*L17)</f>
        <v>0</v>
      </c>
      <c r="O17" s="283">
        <f t="shared" si="6"/>
        <v>0</v>
      </c>
      <c r="P17" s="389"/>
      <c r="Q17" s="256">
        <f t="shared" si="9"/>
        <v>0</v>
      </c>
      <c r="R17" s="387"/>
      <c r="S17" s="256">
        <f t="shared" si="10"/>
        <v>0</v>
      </c>
      <c r="T17" s="334"/>
      <c r="U17" s="334"/>
      <c r="V17" s="334"/>
      <c r="W17" s="276">
        <f t="shared" si="7"/>
        <v>0</v>
      </c>
      <c r="X17" s="341"/>
      <c r="Y17" s="334"/>
      <c r="Z17" s="262"/>
      <c r="AA17" s="263"/>
      <c r="AB17" s="240">
        <f t="shared" si="8"/>
        <v>0</v>
      </c>
      <c r="AC17" s="290">
        <f t="shared" si="4"/>
        <v>0</v>
      </c>
      <c r="AD17" s="123"/>
      <c r="AE17" s="40"/>
      <c r="AF17" s="40"/>
      <c r="AG17" s="40"/>
      <c r="AH17" s="40"/>
      <c r="AI17" s="76"/>
      <c r="AO17" s="40"/>
      <c r="AP17" s="213"/>
      <c r="AQ17" s="87"/>
      <c r="AR17" s="87"/>
      <c r="AS17" s="87"/>
      <c r="AT17" s="40"/>
    </row>
    <row r="18" spans="2:46" ht="30" customHeight="1" x14ac:dyDescent="0.25">
      <c r="B18" s="77"/>
      <c r="C18" s="47">
        <v>8</v>
      </c>
      <c r="D18" s="335"/>
      <c r="E18" s="336"/>
      <c r="F18" s="356"/>
      <c r="G18" s="338"/>
      <c r="H18" s="338"/>
      <c r="I18" s="413"/>
      <c r="J18" s="387"/>
      <c r="K18" s="284">
        <f t="shared" si="5"/>
        <v>0</v>
      </c>
      <c r="L18" s="339"/>
      <c r="M18" s="413"/>
      <c r="N18" s="236">
        <f t="shared" si="11"/>
        <v>0</v>
      </c>
      <c r="O18" s="283">
        <f t="shared" si="6"/>
        <v>0</v>
      </c>
      <c r="P18" s="389"/>
      <c r="Q18" s="256">
        <f t="shared" si="9"/>
        <v>0</v>
      </c>
      <c r="R18" s="387"/>
      <c r="S18" s="256">
        <f t="shared" si="10"/>
        <v>0</v>
      </c>
      <c r="T18" s="334"/>
      <c r="U18" s="334"/>
      <c r="V18" s="334"/>
      <c r="W18" s="276">
        <f t="shared" si="7"/>
        <v>0</v>
      </c>
      <c r="X18" s="341"/>
      <c r="Y18" s="334"/>
      <c r="Z18" s="262"/>
      <c r="AA18" s="263"/>
      <c r="AB18" s="240">
        <f t="shared" si="8"/>
        <v>0</v>
      </c>
      <c r="AC18" s="290">
        <f t="shared" si="4"/>
        <v>0</v>
      </c>
      <c r="AD18" s="123"/>
      <c r="AE18" s="40"/>
      <c r="AF18" s="40"/>
      <c r="AG18" s="40"/>
      <c r="AH18" s="40"/>
      <c r="AI18" s="76"/>
      <c r="AO18" s="40"/>
      <c r="AP18" s="213"/>
      <c r="AQ18" s="87"/>
      <c r="AR18" s="87"/>
      <c r="AS18" s="87"/>
      <c r="AT18" s="40"/>
    </row>
    <row r="19" spans="2:46" ht="30" customHeight="1" x14ac:dyDescent="0.25">
      <c r="B19" s="77"/>
      <c r="C19" s="47">
        <v>9</v>
      </c>
      <c r="D19" s="335"/>
      <c r="E19" s="336"/>
      <c r="F19" s="356"/>
      <c r="G19" s="338"/>
      <c r="H19" s="338"/>
      <c r="I19" s="413"/>
      <c r="J19" s="387"/>
      <c r="K19" s="284">
        <f t="shared" si="5"/>
        <v>0</v>
      </c>
      <c r="L19" s="339"/>
      <c r="M19" s="413"/>
      <c r="N19" s="236">
        <f t="shared" si="11"/>
        <v>0</v>
      </c>
      <c r="O19" s="283">
        <f t="shared" si="6"/>
        <v>0</v>
      </c>
      <c r="P19" s="389"/>
      <c r="Q19" s="256">
        <f t="shared" si="9"/>
        <v>0</v>
      </c>
      <c r="R19" s="387"/>
      <c r="S19" s="256">
        <f t="shared" si="10"/>
        <v>0</v>
      </c>
      <c r="T19" s="334"/>
      <c r="U19" s="334"/>
      <c r="V19" s="334"/>
      <c r="W19" s="276">
        <f t="shared" si="7"/>
        <v>0</v>
      </c>
      <c r="X19" s="341"/>
      <c r="Y19" s="334"/>
      <c r="Z19" s="262"/>
      <c r="AA19" s="263"/>
      <c r="AB19" s="240">
        <f t="shared" si="8"/>
        <v>0</v>
      </c>
      <c r="AC19" s="290">
        <f t="shared" si="4"/>
        <v>0</v>
      </c>
      <c r="AD19" s="123"/>
      <c r="AE19" s="40"/>
      <c r="AF19" s="40"/>
      <c r="AG19" s="40"/>
      <c r="AH19" s="40"/>
      <c r="AI19" s="76"/>
      <c r="AO19" s="40"/>
      <c r="AP19" s="213"/>
      <c r="AQ19" s="87"/>
      <c r="AR19" s="87"/>
      <c r="AS19" s="87"/>
      <c r="AT19" s="40"/>
    </row>
    <row r="20" spans="2:46" ht="30" customHeight="1" thickBot="1" x14ac:dyDescent="0.3">
      <c r="B20" s="77"/>
      <c r="C20" s="48">
        <v>10</v>
      </c>
      <c r="D20" s="345"/>
      <c r="E20" s="346"/>
      <c r="F20" s="358"/>
      <c r="G20" s="348"/>
      <c r="H20" s="348"/>
      <c r="I20" s="414"/>
      <c r="J20" s="388"/>
      <c r="K20" s="410">
        <f>J20*I10</f>
        <v>0</v>
      </c>
      <c r="L20" s="350"/>
      <c r="M20" s="414"/>
      <c r="N20" s="238">
        <f>IF(M20="",0,M20*L20)</f>
        <v>0</v>
      </c>
      <c r="O20" s="239">
        <f>IF(I20=0,0,M20/I20)</f>
        <v>0</v>
      </c>
      <c r="P20" s="390"/>
      <c r="Q20" s="256">
        <f t="shared" si="9"/>
        <v>0</v>
      </c>
      <c r="R20" s="388"/>
      <c r="S20" s="272">
        <f t="shared" si="10"/>
        <v>0</v>
      </c>
      <c r="T20" s="362"/>
      <c r="U20" s="362"/>
      <c r="V20" s="362"/>
      <c r="W20" s="276">
        <f t="shared" si="7"/>
        <v>0</v>
      </c>
      <c r="X20" s="344"/>
      <c r="Y20" s="342"/>
      <c r="Z20" s="262"/>
      <c r="AA20" s="263"/>
      <c r="AB20" s="240">
        <f t="shared" si="8"/>
        <v>0</v>
      </c>
      <c r="AC20" s="296">
        <f t="shared" si="4"/>
        <v>0</v>
      </c>
      <c r="AD20" s="123"/>
      <c r="AE20" s="40"/>
      <c r="AF20" s="40"/>
      <c r="AG20" s="40"/>
      <c r="AH20" s="40"/>
      <c r="AI20" s="76"/>
      <c r="AO20" s="40"/>
      <c r="AP20" s="213"/>
      <c r="AQ20" s="87"/>
      <c r="AR20" s="87"/>
      <c r="AS20" s="87"/>
      <c r="AT20" s="40"/>
    </row>
    <row r="21" spans="2:46" ht="15.75" thickBot="1" x14ac:dyDescent="0.3">
      <c r="B21" s="77"/>
      <c r="C21" s="81"/>
      <c r="D21" s="40"/>
      <c r="E21" s="40"/>
      <c r="F21" s="40"/>
      <c r="G21" s="40"/>
      <c r="H21" s="40"/>
      <c r="I21" s="40"/>
      <c r="J21" s="40"/>
      <c r="K21" s="40"/>
      <c r="L21" s="40"/>
      <c r="M21" s="224">
        <f>SUM(M10:M20)</f>
        <v>0</v>
      </c>
      <c r="N21" s="195">
        <f>SUM(N10:N20)</f>
        <v>0</v>
      </c>
      <c r="O21" s="81"/>
      <c r="P21" s="81"/>
      <c r="Q21" s="309">
        <f>SUM(Q10:Q20)</f>
        <v>0</v>
      </c>
      <c r="R21" s="266"/>
      <c r="S21" s="273">
        <f>SUM(S10:S20)</f>
        <v>0</v>
      </c>
      <c r="T21" s="194">
        <f>SUM(T10:T20)</f>
        <v>0</v>
      </c>
      <c r="U21" s="194">
        <f>SUM(U10:U20)</f>
        <v>0</v>
      </c>
      <c r="V21" s="194">
        <f>SUM(V10:V20)</f>
        <v>0</v>
      </c>
      <c r="W21" s="85"/>
      <c r="X21" s="194">
        <f>SUM(X10:X20)</f>
        <v>0</v>
      </c>
      <c r="Y21" s="195">
        <f>SUM(Y10:Y20)</f>
        <v>0</v>
      </c>
      <c r="Z21" s="217"/>
      <c r="AA21" s="218"/>
      <c r="AB21" s="216">
        <f>SUM(AB10:AB12)+SUM(AB14:AB20)</f>
        <v>0</v>
      </c>
      <c r="AC21" s="437">
        <f>IF(N21=0,0,AB21/N21)</f>
        <v>0</v>
      </c>
      <c r="AD21" s="123"/>
      <c r="AE21" s="40"/>
      <c r="AF21" s="40"/>
      <c r="AG21" s="40"/>
      <c r="AH21" s="40"/>
      <c r="AI21" s="76"/>
      <c r="AO21" s="123"/>
      <c r="AP21" s="213"/>
      <c r="AQ21" s="87"/>
      <c r="AR21" s="87"/>
      <c r="AS21" s="87"/>
      <c r="AT21" s="40"/>
    </row>
    <row r="22" spans="2:46" s="4" customFormat="1" ht="62.25" customHeight="1" thickBot="1" x14ac:dyDescent="0.3">
      <c r="B22" s="6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5" t="s">
        <v>29</v>
      </c>
      <c r="N22" s="85" t="s">
        <v>30</v>
      </c>
      <c r="O22" s="81"/>
      <c r="P22" s="81"/>
      <c r="Q22" s="215" t="s">
        <v>340</v>
      </c>
      <c r="R22" s="3"/>
      <c r="S22" s="215" t="s">
        <v>341</v>
      </c>
      <c r="T22" s="85" t="s">
        <v>31</v>
      </c>
      <c r="U22" s="85" t="s">
        <v>240</v>
      </c>
      <c r="V22" s="85" t="s">
        <v>329</v>
      </c>
      <c r="W22" s="85"/>
      <c r="X22" s="85" t="s">
        <v>33</v>
      </c>
      <c r="Y22" s="85" t="s">
        <v>297</v>
      </c>
      <c r="Z22" s="85"/>
      <c r="AA22" s="85"/>
      <c r="AB22" s="215" t="s">
        <v>254</v>
      </c>
      <c r="AC22" s="85" t="s">
        <v>32</v>
      </c>
      <c r="AD22" s="81"/>
      <c r="AE22" s="81"/>
      <c r="AF22" s="81"/>
      <c r="AG22" s="81"/>
      <c r="AH22" s="81"/>
      <c r="AI22" s="95"/>
      <c r="AO22" s="125"/>
      <c r="AP22" s="214"/>
      <c r="AQ22" s="87"/>
      <c r="AR22" s="87"/>
      <c r="AS22" s="87"/>
      <c r="AT22" s="81"/>
    </row>
    <row r="23" spans="2:46" ht="45" customHeight="1" thickBot="1" x14ac:dyDescent="0.3">
      <c r="B23" s="77"/>
      <c r="C23" s="611" t="s">
        <v>289</v>
      </c>
      <c r="D23" s="612"/>
      <c r="E23" s="196">
        <f>AB21</f>
        <v>0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76"/>
      <c r="AO23" s="40"/>
      <c r="AP23" s="213"/>
      <c r="AQ23" s="87"/>
      <c r="AR23" s="87"/>
      <c r="AS23" s="87"/>
      <c r="AT23" s="40"/>
    </row>
    <row r="24" spans="2:46" x14ac:dyDescent="0.25">
      <c r="B24" s="77"/>
      <c r="C24" s="8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87"/>
      <c r="AI24" s="94"/>
      <c r="AJ24" s="19"/>
      <c r="AO24" s="40"/>
      <c r="AP24" s="213"/>
      <c r="AQ24" s="40"/>
      <c r="AR24" s="87"/>
      <c r="AS24" s="87"/>
      <c r="AT24" s="40"/>
    </row>
    <row r="25" spans="2:46" ht="15.75" thickBot="1" x14ac:dyDescent="0.3">
      <c r="B25" s="77"/>
      <c r="C25" s="8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87"/>
      <c r="AI25" s="94"/>
      <c r="AJ25" s="19"/>
      <c r="AO25" s="40"/>
      <c r="AP25" s="213"/>
      <c r="AQ25" s="40"/>
      <c r="AR25" s="87"/>
      <c r="AS25" s="87"/>
      <c r="AT25" s="40"/>
    </row>
    <row r="26" spans="2:46" ht="56.25" customHeight="1" thickBot="1" x14ac:dyDescent="0.3">
      <c r="B26" s="77"/>
      <c r="C26" s="38" t="s">
        <v>88</v>
      </c>
      <c r="D26" s="39"/>
      <c r="E26" s="39"/>
      <c r="F26" s="39"/>
      <c r="G26" s="39"/>
      <c r="H26" s="39"/>
      <c r="I26" s="613" t="s">
        <v>245</v>
      </c>
      <c r="J26" s="614"/>
      <c r="K26" s="615"/>
      <c r="L26" s="615"/>
      <c r="M26" s="615"/>
      <c r="N26" s="615"/>
      <c r="O26" s="615"/>
      <c r="P26" s="615"/>
      <c r="Q26" s="615"/>
      <c r="R26" s="615"/>
      <c r="S26" s="615"/>
      <c r="T26" s="615"/>
      <c r="U26" s="615"/>
      <c r="V26" s="615"/>
      <c r="W26" s="615"/>
      <c r="X26" s="615"/>
      <c r="Y26" s="615"/>
      <c r="Z26" s="615"/>
      <c r="AA26" s="615"/>
      <c r="AB26" s="615"/>
      <c r="AC26" s="615"/>
      <c r="AD26" s="615"/>
      <c r="AE26" s="615"/>
      <c r="AF26" s="615"/>
      <c r="AG26" s="615"/>
      <c r="AH26" s="616"/>
      <c r="AI26" s="94"/>
      <c r="AJ26" s="19"/>
      <c r="AO26" s="40"/>
      <c r="AP26" s="213"/>
      <c r="AQ26" s="40"/>
      <c r="AR26" s="87"/>
      <c r="AS26" s="87"/>
      <c r="AT26" s="40"/>
    </row>
    <row r="27" spans="2:46" ht="15.75" thickBot="1" x14ac:dyDescent="0.3">
      <c r="B27" s="77"/>
      <c r="C27" s="11"/>
      <c r="D27" s="33"/>
      <c r="E27" s="33"/>
      <c r="F27" s="33"/>
      <c r="G27" s="12"/>
      <c r="H27" s="33"/>
      <c r="I27" s="627" t="s">
        <v>43</v>
      </c>
      <c r="J27" s="628"/>
      <c r="K27" s="628"/>
      <c r="L27" s="628"/>
      <c r="M27" s="628"/>
      <c r="N27" s="628"/>
      <c r="O27" s="628"/>
      <c r="P27" s="628"/>
      <c r="Q27" s="628"/>
      <c r="R27" s="628"/>
      <c r="S27" s="628"/>
      <c r="T27" s="628"/>
      <c r="U27" s="628"/>
      <c r="V27" s="628"/>
      <c r="W27" s="628"/>
      <c r="X27" s="628"/>
      <c r="Y27" s="628"/>
      <c r="Z27" s="628"/>
      <c r="AA27" s="628"/>
      <c r="AB27" s="628"/>
      <c r="AC27" s="628"/>
      <c r="AD27" s="628"/>
      <c r="AE27" s="628"/>
      <c r="AF27" s="628"/>
      <c r="AG27" s="628"/>
      <c r="AH27" s="14"/>
      <c r="AI27" s="94"/>
      <c r="AJ27" s="19"/>
      <c r="AO27" s="40"/>
      <c r="AP27" s="40"/>
      <c r="AQ27" s="40"/>
      <c r="AR27" s="87"/>
      <c r="AS27" s="87"/>
      <c r="AT27" s="40"/>
    </row>
    <row r="28" spans="2:46" ht="28.5" customHeight="1" thickBot="1" x14ac:dyDescent="0.3">
      <c r="B28" s="77"/>
      <c r="C28" s="32" t="s">
        <v>89</v>
      </c>
      <c r="D28" s="199" t="s">
        <v>44</v>
      </c>
      <c r="E28" s="199" t="s">
        <v>241</v>
      </c>
      <c r="F28" s="199" t="s">
        <v>242</v>
      </c>
      <c r="G28" s="610" t="s">
        <v>244</v>
      </c>
      <c r="H28" s="631"/>
      <c r="I28" s="271">
        <v>1</v>
      </c>
      <c r="J28" s="271">
        <v>2</v>
      </c>
      <c r="K28" s="271">
        <v>3</v>
      </c>
      <c r="L28" s="271">
        <v>4</v>
      </c>
      <c r="M28" s="271">
        <v>5</v>
      </c>
      <c r="N28" s="271">
        <v>6</v>
      </c>
      <c r="O28" s="271">
        <v>7</v>
      </c>
      <c r="P28" s="271">
        <v>8</v>
      </c>
      <c r="Q28" s="271">
        <v>9</v>
      </c>
      <c r="R28" s="271">
        <v>10</v>
      </c>
      <c r="S28" s="271">
        <v>11</v>
      </c>
      <c r="T28" s="271">
        <v>12</v>
      </c>
      <c r="U28" s="271">
        <v>13</v>
      </c>
      <c r="V28" s="271">
        <v>14</v>
      </c>
      <c r="W28" s="271">
        <v>15</v>
      </c>
      <c r="X28" s="271">
        <v>16</v>
      </c>
      <c r="Y28" s="271">
        <v>17</v>
      </c>
      <c r="Z28" s="271">
        <v>18</v>
      </c>
      <c r="AA28" s="271">
        <v>19</v>
      </c>
      <c r="AB28" s="271">
        <v>20</v>
      </c>
      <c r="AC28" s="271">
        <v>21</v>
      </c>
      <c r="AD28" s="271">
        <v>22</v>
      </c>
      <c r="AE28" s="271">
        <v>23</v>
      </c>
      <c r="AF28" s="271">
        <v>24</v>
      </c>
      <c r="AG28" s="271">
        <v>25</v>
      </c>
      <c r="AH28" s="202" t="s">
        <v>90</v>
      </c>
      <c r="AI28" s="94"/>
      <c r="AJ28" s="19"/>
      <c r="AO28" s="40"/>
      <c r="AP28" s="40"/>
      <c r="AQ28" s="40"/>
      <c r="AR28" s="40"/>
      <c r="AS28" s="40"/>
      <c r="AT28" s="40"/>
    </row>
    <row r="29" spans="2:46" ht="15.75" thickBot="1" x14ac:dyDescent="0.3">
      <c r="B29" s="77"/>
      <c r="C29" s="25">
        <f>C10</f>
        <v>1</v>
      </c>
      <c r="D29" s="115">
        <f>N10</f>
        <v>0</v>
      </c>
      <c r="E29" s="115">
        <f t="shared" ref="E29:F33" si="12">T10</f>
        <v>0</v>
      </c>
      <c r="F29" s="115">
        <f t="shared" si="12"/>
        <v>0</v>
      </c>
      <c r="G29" s="115">
        <f>IF(D29="","",D29-E29-F29)</f>
        <v>0</v>
      </c>
      <c r="H29" s="34"/>
      <c r="I29" s="197">
        <f>$G29</f>
        <v>0</v>
      </c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5"/>
      <c r="AH29" s="203">
        <f t="shared" ref="AH29:AH38" si="13">SUM(I29:AG29)</f>
        <v>0</v>
      </c>
      <c r="AI29" s="94"/>
      <c r="AJ29" s="19"/>
    </row>
    <row r="30" spans="2:46" ht="15.75" thickBot="1" x14ac:dyDescent="0.3">
      <c r="B30" s="77"/>
      <c r="C30" s="25">
        <f>C11</f>
        <v>2</v>
      </c>
      <c r="D30" s="115">
        <f t="shared" ref="D30:D31" si="14">N11</f>
        <v>0</v>
      </c>
      <c r="E30" s="115">
        <f t="shared" si="12"/>
        <v>0</v>
      </c>
      <c r="F30" s="115">
        <f t="shared" si="12"/>
        <v>0</v>
      </c>
      <c r="G30" s="115">
        <f t="shared" ref="G30:G38" si="15">IF(D30="","",D30-E30-F30)</f>
        <v>0</v>
      </c>
      <c r="H30" s="15"/>
      <c r="I30" s="197">
        <f t="shared" ref="I30:I38" si="16">$G30</f>
        <v>0</v>
      </c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5"/>
      <c r="AH30" s="203">
        <f t="shared" si="13"/>
        <v>0</v>
      </c>
      <c r="AI30" s="94"/>
      <c r="AJ30" s="19"/>
    </row>
    <row r="31" spans="2:46" ht="15.75" thickBot="1" x14ac:dyDescent="0.3">
      <c r="B31" s="77"/>
      <c r="C31" s="25">
        <f>C12</f>
        <v>3</v>
      </c>
      <c r="D31" s="115">
        <f t="shared" si="14"/>
        <v>0</v>
      </c>
      <c r="E31" s="115">
        <f t="shared" si="12"/>
        <v>0</v>
      </c>
      <c r="F31" s="115">
        <f t="shared" si="12"/>
        <v>0</v>
      </c>
      <c r="G31" s="115">
        <f t="shared" si="15"/>
        <v>0</v>
      </c>
      <c r="H31" s="15"/>
      <c r="I31" s="197">
        <f t="shared" si="16"/>
        <v>0</v>
      </c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5"/>
      <c r="AH31" s="203">
        <f t="shared" si="13"/>
        <v>0</v>
      </c>
      <c r="AI31" s="94"/>
      <c r="AJ31" s="19"/>
    </row>
    <row r="32" spans="2:46" ht="15.75" thickBot="1" x14ac:dyDescent="0.3">
      <c r="B32" s="77"/>
      <c r="C32" s="25">
        <f>C14</f>
        <v>4</v>
      </c>
      <c r="D32" s="116">
        <f t="shared" ref="D32:D36" si="17">N14</f>
        <v>0</v>
      </c>
      <c r="E32" s="115">
        <f t="shared" ref="E32:E37" si="18">T14</f>
        <v>0</v>
      </c>
      <c r="F32" s="115">
        <f t="shared" si="12"/>
        <v>0</v>
      </c>
      <c r="G32" s="115">
        <f t="shared" si="15"/>
        <v>0</v>
      </c>
      <c r="H32" s="15"/>
      <c r="I32" s="197">
        <f t="shared" si="16"/>
        <v>0</v>
      </c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5"/>
      <c r="AH32" s="203">
        <f t="shared" si="13"/>
        <v>0</v>
      </c>
      <c r="AI32" s="94"/>
      <c r="AJ32" s="19"/>
    </row>
    <row r="33" spans="2:36" ht="15.75" thickBot="1" x14ac:dyDescent="0.3">
      <c r="B33" s="77"/>
      <c r="C33" s="25">
        <f t="shared" ref="C33:C38" si="19">C15</f>
        <v>5</v>
      </c>
      <c r="D33" s="116">
        <f t="shared" si="17"/>
        <v>0</v>
      </c>
      <c r="E33" s="115">
        <f t="shared" si="18"/>
        <v>0</v>
      </c>
      <c r="F33" s="115">
        <f t="shared" si="12"/>
        <v>0</v>
      </c>
      <c r="G33" s="115">
        <f t="shared" si="15"/>
        <v>0</v>
      </c>
      <c r="H33" s="15"/>
      <c r="I33" s="197">
        <f t="shared" si="16"/>
        <v>0</v>
      </c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5"/>
      <c r="AH33" s="203">
        <f t="shared" si="13"/>
        <v>0</v>
      </c>
      <c r="AI33" s="94"/>
      <c r="AJ33" s="19"/>
    </row>
    <row r="34" spans="2:36" ht="15.75" thickBot="1" x14ac:dyDescent="0.3">
      <c r="B34" s="77"/>
      <c r="C34" s="25">
        <f t="shared" si="19"/>
        <v>6</v>
      </c>
      <c r="D34" s="116">
        <f t="shared" si="17"/>
        <v>0</v>
      </c>
      <c r="E34" s="115">
        <f t="shared" si="18"/>
        <v>0</v>
      </c>
      <c r="F34" s="115">
        <f>U16</f>
        <v>0</v>
      </c>
      <c r="G34" s="115">
        <f t="shared" si="15"/>
        <v>0</v>
      </c>
      <c r="H34" s="27"/>
      <c r="I34" s="197">
        <f t="shared" si="16"/>
        <v>0</v>
      </c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5"/>
      <c r="AH34" s="203">
        <f t="shared" si="13"/>
        <v>0</v>
      </c>
      <c r="AI34" s="94"/>
      <c r="AJ34" s="19"/>
    </row>
    <row r="35" spans="2:36" ht="15.75" thickBot="1" x14ac:dyDescent="0.3">
      <c r="B35" s="77"/>
      <c r="C35" s="25">
        <f t="shared" si="19"/>
        <v>7</v>
      </c>
      <c r="D35" s="116">
        <f t="shared" si="17"/>
        <v>0</v>
      </c>
      <c r="E35" s="115">
        <f t="shared" si="18"/>
        <v>0</v>
      </c>
      <c r="F35" s="115">
        <f>U17</f>
        <v>0</v>
      </c>
      <c r="G35" s="115">
        <f t="shared" si="15"/>
        <v>0</v>
      </c>
      <c r="H35" s="27"/>
      <c r="I35" s="197">
        <f t="shared" si="16"/>
        <v>0</v>
      </c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5"/>
      <c r="AH35" s="203">
        <f t="shared" si="13"/>
        <v>0</v>
      </c>
      <c r="AI35" s="94"/>
      <c r="AJ35" s="19"/>
    </row>
    <row r="36" spans="2:36" ht="15.75" thickBot="1" x14ac:dyDescent="0.3">
      <c r="B36" s="77"/>
      <c r="C36" s="25">
        <f t="shared" si="19"/>
        <v>8</v>
      </c>
      <c r="D36" s="116">
        <f t="shared" si="17"/>
        <v>0</v>
      </c>
      <c r="E36" s="115">
        <f t="shared" si="18"/>
        <v>0</v>
      </c>
      <c r="F36" s="115">
        <f>U18</f>
        <v>0</v>
      </c>
      <c r="G36" s="115">
        <f t="shared" si="15"/>
        <v>0</v>
      </c>
      <c r="H36" s="27"/>
      <c r="I36" s="197">
        <f t="shared" si="16"/>
        <v>0</v>
      </c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5"/>
      <c r="AH36" s="203">
        <f t="shared" si="13"/>
        <v>0</v>
      </c>
      <c r="AI36" s="94"/>
      <c r="AJ36" s="19"/>
    </row>
    <row r="37" spans="2:36" ht="15.75" thickBot="1" x14ac:dyDescent="0.3">
      <c r="B37" s="77"/>
      <c r="C37" s="25">
        <f t="shared" si="19"/>
        <v>9</v>
      </c>
      <c r="D37" s="116">
        <f>N19</f>
        <v>0</v>
      </c>
      <c r="E37" s="115">
        <f t="shared" si="18"/>
        <v>0</v>
      </c>
      <c r="F37" s="115">
        <f t="shared" ref="F37:F38" si="20">U19</f>
        <v>0</v>
      </c>
      <c r="G37" s="115">
        <f t="shared" si="15"/>
        <v>0</v>
      </c>
      <c r="H37" s="27"/>
      <c r="I37" s="197">
        <f t="shared" si="16"/>
        <v>0</v>
      </c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5"/>
      <c r="AH37" s="203">
        <f t="shared" si="13"/>
        <v>0</v>
      </c>
      <c r="AI37" s="94"/>
      <c r="AJ37" s="19"/>
    </row>
    <row r="38" spans="2:36" ht="15.75" thickBot="1" x14ac:dyDescent="0.3">
      <c r="B38" s="77"/>
      <c r="C38" s="25">
        <f t="shared" si="19"/>
        <v>10</v>
      </c>
      <c r="D38" s="116">
        <f>N20</f>
        <v>0</v>
      </c>
      <c r="E38" s="115">
        <f t="shared" ref="E38" si="21">T20</f>
        <v>0</v>
      </c>
      <c r="F38" s="115">
        <f t="shared" si="20"/>
        <v>0</v>
      </c>
      <c r="G38" s="115">
        <f t="shared" si="15"/>
        <v>0</v>
      </c>
      <c r="H38" s="27"/>
      <c r="I38" s="521">
        <f t="shared" si="16"/>
        <v>0</v>
      </c>
      <c r="J38" s="522"/>
      <c r="K38" s="522"/>
      <c r="L38" s="522"/>
      <c r="M38" s="522"/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2"/>
      <c r="AC38" s="522"/>
      <c r="AD38" s="522"/>
      <c r="AE38" s="522"/>
      <c r="AF38" s="522"/>
      <c r="AG38" s="523"/>
      <c r="AH38" s="275">
        <f t="shared" si="13"/>
        <v>0</v>
      </c>
      <c r="AI38" s="94"/>
      <c r="AJ38" s="19"/>
    </row>
    <row r="39" spans="2:36" ht="15.75" thickBot="1" x14ac:dyDescent="0.3">
      <c r="B39" s="77"/>
      <c r="C39" s="25"/>
      <c r="D39" s="49"/>
      <c r="E39" s="49"/>
      <c r="F39" s="49"/>
      <c r="G39" s="15"/>
      <c r="H39" s="52" t="s">
        <v>91</v>
      </c>
      <c r="I39" s="198">
        <f>SUM(I29:I38)</f>
        <v>0</v>
      </c>
      <c r="J39" s="198">
        <f t="shared" ref="J39:AG39" si="22">SUM(J29:J38)</f>
        <v>0</v>
      </c>
      <c r="K39" s="198">
        <f t="shared" si="22"/>
        <v>0</v>
      </c>
      <c r="L39" s="198">
        <f t="shared" si="22"/>
        <v>0</v>
      </c>
      <c r="M39" s="198">
        <f t="shared" si="22"/>
        <v>0</v>
      </c>
      <c r="N39" s="198">
        <f t="shared" si="22"/>
        <v>0</v>
      </c>
      <c r="O39" s="198">
        <f t="shared" si="22"/>
        <v>0</v>
      </c>
      <c r="P39" s="198">
        <f t="shared" si="22"/>
        <v>0</v>
      </c>
      <c r="Q39" s="198">
        <f t="shared" si="22"/>
        <v>0</v>
      </c>
      <c r="R39" s="198">
        <f t="shared" si="22"/>
        <v>0</v>
      </c>
      <c r="S39" s="198">
        <f t="shared" si="22"/>
        <v>0</v>
      </c>
      <c r="T39" s="198">
        <f t="shared" si="22"/>
        <v>0</v>
      </c>
      <c r="U39" s="198">
        <f t="shared" si="22"/>
        <v>0</v>
      </c>
      <c r="V39" s="198">
        <f t="shared" si="22"/>
        <v>0</v>
      </c>
      <c r="W39" s="198">
        <f t="shared" si="22"/>
        <v>0</v>
      </c>
      <c r="X39" s="198">
        <f t="shared" si="22"/>
        <v>0</v>
      </c>
      <c r="Y39" s="198">
        <f t="shared" si="22"/>
        <v>0</v>
      </c>
      <c r="Z39" s="198">
        <f t="shared" si="22"/>
        <v>0</v>
      </c>
      <c r="AA39" s="198">
        <f t="shared" si="22"/>
        <v>0</v>
      </c>
      <c r="AB39" s="198">
        <f t="shared" si="22"/>
        <v>0</v>
      </c>
      <c r="AC39" s="198">
        <f t="shared" si="22"/>
        <v>0</v>
      </c>
      <c r="AD39" s="198">
        <f t="shared" si="22"/>
        <v>0</v>
      </c>
      <c r="AE39" s="198">
        <f t="shared" si="22"/>
        <v>0</v>
      </c>
      <c r="AF39" s="198">
        <f t="shared" si="22"/>
        <v>0</v>
      </c>
      <c r="AG39" s="198">
        <f t="shared" si="22"/>
        <v>0</v>
      </c>
      <c r="AH39" s="198">
        <f t="shared" ref="AH39" si="23">SUM(AH29:AH38)</f>
        <v>0</v>
      </c>
      <c r="AI39" s="94"/>
      <c r="AJ39" s="19"/>
    </row>
    <row r="40" spans="2:36" ht="15.75" thickBot="1" x14ac:dyDescent="0.3">
      <c r="B40" s="77"/>
      <c r="C40" s="25"/>
      <c r="D40" s="9"/>
      <c r="E40" s="9"/>
      <c r="F40" s="9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35"/>
      <c r="AI40" s="94"/>
      <c r="AJ40" s="19"/>
    </row>
    <row r="41" spans="2:36" ht="28.5" customHeight="1" thickBot="1" x14ac:dyDescent="0.3">
      <c r="B41" s="77"/>
      <c r="C41" s="32" t="s">
        <v>89</v>
      </c>
      <c r="D41" s="201" t="s">
        <v>45</v>
      </c>
      <c r="E41" s="200"/>
      <c r="F41" s="200"/>
      <c r="G41" s="610" t="s">
        <v>243</v>
      </c>
      <c r="H41" s="631"/>
      <c r="I41" s="271">
        <v>1</v>
      </c>
      <c r="J41" s="271">
        <v>2</v>
      </c>
      <c r="K41" s="271">
        <v>3</v>
      </c>
      <c r="L41" s="271">
        <v>4</v>
      </c>
      <c r="M41" s="271">
        <v>5</v>
      </c>
      <c r="N41" s="271">
        <v>6</v>
      </c>
      <c r="O41" s="271">
        <v>7</v>
      </c>
      <c r="P41" s="271">
        <v>8</v>
      </c>
      <c r="Q41" s="271">
        <v>9</v>
      </c>
      <c r="R41" s="271">
        <v>10</v>
      </c>
      <c r="S41" s="271">
        <v>11</v>
      </c>
      <c r="T41" s="271">
        <v>12</v>
      </c>
      <c r="U41" s="271">
        <v>13</v>
      </c>
      <c r="V41" s="271">
        <v>14</v>
      </c>
      <c r="W41" s="271">
        <v>15</v>
      </c>
      <c r="X41" s="271">
        <v>16</v>
      </c>
      <c r="Y41" s="271">
        <v>17</v>
      </c>
      <c r="Z41" s="271">
        <v>18</v>
      </c>
      <c r="AA41" s="271">
        <v>19</v>
      </c>
      <c r="AB41" s="271">
        <v>20</v>
      </c>
      <c r="AC41" s="271">
        <v>21</v>
      </c>
      <c r="AD41" s="271">
        <v>22</v>
      </c>
      <c r="AE41" s="271">
        <v>23</v>
      </c>
      <c r="AF41" s="271">
        <v>24</v>
      </c>
      <c r="AG41" s="271">
        <v>25</v>
      </c>
      <c r="AH41" s="202" t="s">
        <v>90</v>
      </c>
      <c r="AI41" s="94"/>
      <c r="AJ41" s="19"/>
    </row>
    <row r="42" spans="2:36" ht="15.75" thickBot="1" x14ac:dyDescent="0.3">
      <c r="B42" s="77"/>
      <c r="C42" s="50">
        <f t="shared" ref="C42:C51" si="24">C29</f>
        <v>1</v>
      </c>
      <c r="D42" s="117">
        <f>M10</f>
        <v>0</v>
      </c>
      <c r="E42" s="118"/>
      <c r="F42" s="118"/>
      <c r="G42" s="117">
        <f>IF(D42="","",D42-E42-F42)</f>
        <v>0</v>
      </c>
      <c r="H42" s="15"/>
      <c r="I42" s="517">
        <f>$G42</f>
        <v>0</v>
      </c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8"/>
      <c r="AE42" s="518"/>
      <c r="AF42" s="518"/>
      <c r="AG42" s="518"/>
      <c r="AH42" s="524">
        <f t="shared" ref="AH42:AH50" si="25">SUM(I42:AG42)</f>
        <v>0</v>
      </c>
      <c r="AI42" s="94"/>
      <c r="AJ42" s="19"/>
    </row>
    <row r="43" spans="2:36" ht="15.75" thickBot="1" x14ac:dyDescent="0.3">
      <c r="B43" s="77"/>
      <c r="C43" s="50">
        <f t="shared" si="24"/>
        <v>2</v>
      </c>
      <c r="D43" s="117">
        <f>M11</f>
        <v>0</v>
      </c>
      <c r="E43" s="118"/>
      <c r="F43" s="118"/>
      <c r="G43" s="117">
        <f t="shared" ref="G43:G51" si="26">IF(D43="","",D43-E43-F43)</f>
        <v>0</v>
      </c>
      <c r="H43" s="15"/>
      <c r="I43" s="517">
        <f t="shared" ref="I43:I51" si="27">$G43</f>
        <v>0</v>
      </c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18"/>
      <c r="X43" s="518"/>
      <c r="Y43" s="518"/>
      <c r="Z43" s="518"/>
      <c r="AA43" s="518"/>
      <c r="AB43" s="518"/>
      <c r="AC43" s="518"/>
      <c r="AD43" s="518"/>
      <c r="AE43" s="518"/>
      <c r="AF43" s="518"/>
      <c r="AG43" s="518"/>
      <c r="AH43" s="524">
        <f t="shared" si="25"/>
        <v>0</v>
      </c>
      <c r="AI43" s="94"/>
      <c r="AJ43" s="19"/>
    </row>
    <row r="44" spans="2:36" ht="15.75" thickBot="1" x14ac:dyDescent="0.3">
      <c r="B44" s="77"/>
      <c r="C44" s="50">
        <f t="shared" si="24"/>
        <v>3</v>
      </c>
      <c r="D44" s="117">
        <f>M12</f>
        <v>0</v>
      </c>
      <c r="E44" s="118"/>
      <c r="F44" s="118"/>
      <c r="G44" s="117">
        <f t="shared" si="26"/>
        <v>0</v>
      </c>
      <c r="H44" s="15"/>
      <c r="I44" s="517">
        <f t="shared" si="27"/>
        <v>0</v>
      </c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518"/>
      <c r="Z44" s="518"/>
      <c r="AA44" s="518"/>
      <c r="AB44" s="518"/>
      <c r="AC44" s="518"/>
      <c r="AD44" s="518"/>
      <c r="AE44" s="518"/>
      <c r="AF44" s="518"/>
      <c r="AG44" s="518"/>
      <c r="AH44" s="524">
        <f t="shared" si="25"/>
        <v>0</v>
      </c>
      <c r="AI44" s="94"/>
      <c r="AJ44" s="19"/>
    </row>
    <row r="45" spans="2:36" ht="15.75" thickBot="1" x14ac:dyDescent="0.3">
      <c r="B45" s="77"/>
      <c r="C45" s="50">
        <f t="shared" si="24"/>
        <v>4</v>
      </c>
      <c r="D45" s="119">
        <f t="shared" ref="D45:D50" si="28">M14</f>
        <v>0</v>
      </c>
      <c r="E45" s="118"/>
      <c r="F45" s="118"/>
      <c r="G45" s="117">
        <f t="shared" si="26"/>
        <v>0</v>
      </c>
      <c r="H45" s="15"/>
      <c r="I45" s="517">
        <f t="shared" si="27"/>
        <v>0</v>
      </c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24">
        <f t="shared" si="25"/>
        <v>0</v>
      </c>
      <c r="AI45" s="94"/>
      <c r="AJ45" s="19"/>
    </row>
    <row r="46" spans="2:36" ht="15.75" thickBot="1" x14ac:dyDescent="0.3">
      <c r="B46" s="77"/>
      <c r="C46" s="51">
        <f t="shared" si="24"/>
        <v>5</v>
      </c>
      <c r="D46" s="119">
        <f t="shared" si="28"/>
        <v>0</v>
      </c>
      <c r="E46" s="118"/>
      <c r="F46" s="118"/>
      <c r="G46" s="117">
        <f t="shared" si="26"/>
        <v>0</v>
      </c>
      <c r="H46" s="15"/>
      <c r="I46" s="517">
        <f t="shared" si="27"/>
        <v>0</v>
      </c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24">
        <f t="shared" si="25"/>
        <v>0</v>
      </c>
      <c r="AI46" s="94"/>
      <c r="AJ46" s="19"/>
    </row>
    <row r="47" spans="2:36" ht="15.75" thickBot="1" x14ac:dyDescent="0.3">
      <c r="B47" s="77"/>
      <c r="C47" s="51">
        <f t="shared" si="24"/>
        <v>6</v>
      </c>
      <c r="D47" s="119">
        <f t="shared" si="28"/>
        <v>0</v>
      </c>
      <c r="E47" s="120"/>
      <c r="F47" s="120"/>
      <c r="G47" s="117">
        <f t="shared" si="26"/>
        <v>0</v>
      </c>
      <c r="H47" s="34"/>
      <c r="I47" s="517">
        <f t="shared" si="27"/>
        <v>0</v>
      </c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24">
        <f t="shared" si="25"/>
        <v>0</v>
      </c>
      <c r="AI47" s="94"/>
      <c r="AJ47" s="19"/>
    </row>
    <row r="48" spans="2:36" ht="15.75" thickBot="1" x14ac:dyDescent="0.3">
      <c r="B48" s="77"/>
      <c r="C48" s="51">
        <f t="shared" si="24"/>
        <v>7</v>
      </c>
      <c r="D48" s="119">
        <f t="shared" si="28"/>
        <v>0</v>
      </c>
      <c r="E48" s="120"/>
      <c r="F48" s="120"/>
      <c r="G48" s="117">
        <f t="shared" si="26"/>
        <v>0</v>
      </c>
      <c r="H48" s="15"/>
      <c r="I48" s="517">
        <f t="shared" si="27"/>
        <v>0</v>
      </c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524">
        <f t="shared" si="25"/>
        <v>0</v>
      </c>
      <c r="AI48" s="94"/>
      <c r="AJ48" s="19"/>
    </row>
    <row r="49" spans="2:36" ht="15.75" thickBot="1" x14ac:dyDescent="0.3">
      <c r="B49" s="77"/>
      <c r="C49" s="51">
        <f t="shared" si="24"/>
        <v>8</v>
      </c>
      <c r="D49" s="119">
        <f t="shared" si="28"/>
        <v>0</v>
      </c>
      <c r="E49" s="120"/>
      <c r="F49" s="120"/>
      <c r="G49" s="117">
        <f t="shared" si="26"/>
        <v>0</v>
      </c>
      <c r="H49" s="15"/>
      <c r="I49" s="517">
        <f t="shared" si="27"/>
        <v>0</v>
      </c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24">
        <f t="shared" si="25"/>
        <v>0</v>
      </c>
      <c r="AI49" s="76"/>
    </row>
    <row r="50" spans="2:36" ht="15.75" thickBot="1" x14ac:dyDescent="0.3">
      <c r="B50" s="77"/>
      <c r="C50" s="51">
        <f t="shared" si="24"/>
        <v>9</v>
      </c>
      <c r="D50" s="119">
        <f t="shared" si="28"/>
        <v>0</v>
      </c>
      <c r="E50" s="120"/>
      <c r="F50" s="120"/>
      <c r="G50" s="117">
        <f t="shared" si="26"/>
        <v>0</v>
      </c>
      <c r="H50" s="15"/>
      <c r="I50" s="517">
        <f t="shared" si="27"/>
        <v>0</v>
      </c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  <c r="AH50" s="524">
        <f t="shared" si="25"/>
        <v>0</v>
      </c>
      <c r="AI50" s="76"/>
    </row>
    <row r="51" spans="2:36" ht="15.75" customHeight="1" thickBot="1" x14ac:dyDescent="0.3">
      <c r="B51" s="77"/>
      <c r="C51" s="51">
        <f t="shared" si="24"/>
        <v>10</v>
      </c>
      <c r="D51" s="119">
        <f>M20</f>
        <v>0</v>
      </c>
      <c r="E51" s="120"/>
      <c r="F51" s="120"/>
      <c r="G51" s="117">
        <f t="shared" si="26"/>
        <v>0</v>
      </c>
      <c r="H51" s="15"/>
      <c r="I51" s="517">
        <f t="shared" si="27"/>
        <v>0</v>
      </c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525">
        <f>SUM(O51:AG51)</f>
        <v>0</v>
      </c>
      <c r="AI51" s="76"/>
    </row>
    <row r="52" spans="2:36" ht="15.75" thickBot="1" x14ac:dyDescent="0.3">
      <c r="B52" s="77"/>
      <c r="C52" s="13"/>
      <c r="D52" s="118"/>
      <c r="E52" s="118"/>
      <c r="F52" s="118"/>
      <c r="G52" s="15"/>
      <c r="H52" s="52" t="s">
        <v>91</v>
      </c>
      <c r="I52" s="520">
        <f t="shared" ref="I52:AG52" si="29">SUM(I42:I51)</f>
        <v>0</v>
      </c>
      <c r="J52" s="520">
        <f t="shared" si="29"/>
        <v>0</v>
      </c>
      <c r="K52" s="520">
        <f t="shared" si="29"/>
        <v>0</v>
      </c>
      <c r="L52" s="520">
        <f t="shared" si="29"/>
        <v>0</v>
      </c>
      <c r="M52" s="520">
        <f t="shared" si="29"/>
        <v>0</v>
      </c>
      <c r="N52" s="520">
        <f t="shared" si="29"/>
        <v>0</v>
      </c>
      <c r="O52" s="520">
        <f t="shared" si="29"/>
        <v>0</v>
      </c>
      <c r="P52" s="520">
        <f t="shared" si="29"/>
        <v>0</v>
      </c>
      <c r="Q52" s="520">
        <f t="shared" si="29"/>
        <v>0</v>
      </c>
      <c r="R52" s="520">
        <f t="shared" si="29"/>
        <v>0</v>
      </c>
      <c r="S52" s="520">
        <f t="shared" si="29"/>
        <v>0</v>
      </c>
      <c r="T52" s="520">
        <f t="shared" si="29"/>
        <v>0</v>
      </c>
      <c r="U52" s="520">
        <f t="shared" si="29"/>
        <v>0</v>
      </c>
      <c r="V52" s="520">
        <f t="shared" si="29"/>
        <v>0</v>
      </c>
      <c r="W52" s="520">
        <f t="shared" si="29"/>
        <v>0</v>
      </c>
      <c r="X52" s="520">
        <f t="shared" si="29"/>
        <v>0</v>
      </c>
      <c r="Y52" s="520">
        <f t="shared" si="29"/>
        <v>0</v>
      </c>
      <c r="Z52" s="520">
        <f t="shared" si="29"/>
        <v>0</v>
      </c>
      <c r="AA52" s="520">
        <f t="shared" si="29"/>
        <v>0</v>
      </c>
      <c r="AB52" s="520">
        <f t="shared" si="29"/>
        <v>0</v>
      </c>
      <c r="AC52" s="520">
        <f t="shared" si="29"/>
        <v>0</v>
      </c>
      <c r="AD52" s="520">
        <f t="shared" si="29"/>
        <v>0</v>
      </c>
      <c r="AE52" s="520">
        <f t="shared" si="29"/>
        <v>0</v>
      </c>
      <c r="AF52" s="520">
        <f t="shared" si="29"/>
        <v>0</v>
      </c>
      <c r="AG52" s="520">
        <f t="shared" si="29"/>
        <v>0</v>
      </c>
      <c r="AH52" s="54">
        <f>SUM(AH42:AH51)</f>
        <v>0</v>
      </c>
      <c r="AI52" s="76"/>
    </row>
    <row r="53" spans="2:36" ht="24.75" customHeight="1" thickBot="1" x14ac:dyDescent="0.3">
      <c r="B53" s="77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8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7"/>
      <c r="AI53" s="76"/>
      <c r="AJ53" s="19"/>
    </row>
    <row r="54" spans="2:36" ht="24.75" customHeight="1" x14ac:dyDescent="0.25">
      <c r="B54" s="77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76"/>
      <c r="AJ54" s="19"/>
    </row>
    <row r="55" spans="2:36" x14ac:dyDescent="0.25">
      <c r="B55" s="77"/>
      <c r="C55" s="81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76"/>
      <c r="AJ55" s="19"/>
    </row>
    <row r="56" spans="2:36" x14ac:dyDescent="0.25">
      <c r="B56" s="77"/>
      <c r="C56" s="81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76"/>
      <c r="AJ56" s="19"/>
    </row>
    <row r="57" spans="2:36" ht="15.75" thickBot="1" x14ac:dyDescent="0.3">
      <c r="B57" s="96"/>
      <c r="C57" s="126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4"/>
      <c r="AJ57" s="19"/>
    </row>
    <row r="58" spans="2:36" x14ac:dyDescent="0.25">
      <c r="AC58" s="5"/>
      <c r="AD58" s="5"/>
      <c r="AJ58" s="19"/>
    </row>
    <row r="59" spans="2:36" x14ac:dyDescent="0.25">
      <c r="AC59" s="5"/>
      <c r="AD59" s="5"/>
      <c r="AJ59" s="19"/>
    </row>
    <row r="60" spans="2:36" x14ac:dyDescent="0.25">
      <c r="AJ60" s="19"/>
    </row>
    <row r="61" spans="2:36" x14ac:dyDescent="0.25">
      <c r="AJ61" s="19"/>
    </row>
    <row r="62" spans="2:36" x14ac:dyDescent="0.25">
      <c r="AJ62" s="19"/>
    </row>
    <row r="63" spans="2:36" x14ac:dyDescent="0.25">
      <c r="AJ63" s="19"/>
    </row>
    <row r="64" spans="2:36" x14ac:dyDescent="0.25">
      <c r="AJ64" s="19"/>
    </row>
    <row r="65" spans="36:36" x14ac:dyDescent="0.25">
      <c r="AJ65" s="19"/>
    </row>
    <row r="66" spans="36:36" x14ac:dyDescent="0.25">
      <c r="AJ66" s="19"/>
    </row>
    <row r="67" spans="36:36" x14ac:dyDescent="0.25">
      <c r="AJ67" s="19"/>
    </row>
    <row r="68" spans="36:36" x14ac:dyDescent="0.25">
      <c r="AJ68" s="19"/>
    </row>
    <row r="69" spans="36:36" x14ac:dyDescent="0.25">
      <c r="AJ69" s="19"/>
    </row>
    <row r="70" spans="36:36" x14ac:dyDescent="0.25">
      <c r="AJ70" s="19"/>
    </row>
    <row r="71" spans="36:36" x14ac:dyDescent="0.25">
      <c r="AJ71" s="19"/>
    </row>
    <row r="72" spans="36:36" x14ac:dyDescent="0.25">
      <c r="AJ72" s="19"/>
    </row>
    <row r="73" spans="36:36" x14ac:dyDescent="0.25">
      <c r="AJ73" s="19"/>
    </row>
    <row r="74" spans="36:36" x14ac:dyDescent="0.25">
      <c r="AJ74" s="19"/>
    </row>
    <row r="75" spans="36:36" x14ac:dyDescent="0.25">
      <c r="AJ75" s="19"/>
    </row>
    <row r="76" spans="36:36" x14ac:dyDescent="0.25">
      <c r="AJ76" s="19"/>
    </row>
    <row r="77" spans="36:36" x14ac:dyDescent="0.25">
      <c r="AJ77" s="19"/>
    </row>
    <row r="78" spans="36:36" x14ac:dyDescent="0.25">
      <c r="AJ78" s="19"/>
    </row>
    <row r="79" spans="36:36" x14ac:dyDescent="0.25">
      <c r="AJ79" s="19"/>
    </row>
    <row r="80" spans="36:36" x14ac:dyDescent="0.25">
      <c r="AJ80" s="19"/>
    </row>
    <row r="81" spans="36:36" x14ac:dyDescent="0.25">
      <c r="AJ81" s="19"/>
    </row>
    <row r="82" spans="36:36" x14ac:dyDescent="0.25">
      <c r="AJ82" s="19"/>
    </row>
    <row r="83" spans="36:36" x14ac:dyDescent="0.25">
      <c r="AJ83" s="19"/>
    </row>
    <row r="84" spans="36:36" x14ac:dyDescent="0.25">
      <c r="AJ84" s="19"/>
    </row>
    <row r="85" spans="36:36" x14ac:dyDescent="0.25">
      <c r="AJ85" s="19"/>
    </row>
    <row r="86" spans="36:36" x14ac:dyDescent="0.25">
      <c r="AJ86" s="19"/>
    </row>
    <row r="87" spans="36:36" x14ac:dyDescent="0.25">
      <c r="AJ87" s="19"/>
    </row>
    <row r="88" spans="36:36" x14ac:dyDescent="0.25">
      <c r="AJ88" s="19"/>
    </row>
    <row r="89" spans="36:36" x14ac:dyDescent="0.25">
      <c r="AJ89" s="19"/>
    </row>
    <row r="90" spans="36:36" x14ac:dyDescent="0.25">
      <c r="AJ90" s="19"/>
    </row>
    <row r="91" spans="36:36" x14ac:dyDescent="0.25">
      <c r="AJ91" s="19"/>
    </row>
    <row r="93" spans="36:36" x14ac:dyDescent="0.25">
      <c r="AJ93" s="19"/>
    </row>
    <row r="95" spans="36:36" x14ac:dyDescent="0.25">
      <c r="AJ95" s="19"/>
    </row>
    <row r="97" spans="36:36" x14ac:dyDescent="0.25">
      <c r="AJ97" s="19"/>
    </row>
    <row r="99" spans="36:36" x14ac:dyDescent="0.25">
      <c r="AJ99" s="19"/>
    </row>
    <row r="101" spans="36:36" x14ac:dyDescent="0.25">
      <c r="AJ101" s="19"/>
    </row>
    <row r="103" spans="36:36" x14ac:dyDescent="0.25">
      <c r="AJ103" s="19"/>
    </row>
    <row r="105" spans="36:36" x14ac:dyDescent="0.25">
      <c r="AJ105" s="19"/>
    </row>
    <row r="106" spans="36:36" x14ac:dyDescent="0.25">
      <c r="AJ106" s="5">
        <v>76</v>
      </c>
    </row>
    <row r="107" spans="36:36" x14ac:dyDescent="0.25">
      <c r="AJ107" s="19">
        <v>77</v>
      </c>
    </row>
    <row r="108" spans="36:36" x14ac:dyDescent="0.25">
      <c r="AJ108" s="5">
        <v>78</v>
      </c>
    </row>
  </sheetData>
  <sheetProtection algorithmName="SHA-512" hashValue="Bn+wfl5WyR/q0an3QlM6/fVyo+NWb6wBfay2mCHE7+qDXUuYd0yaQmERRd7sxWAVNyuXfD+P6B1gcD4N3oni5Q==" saltValue="/+H+CEhYAHMupijNLVqjZA==" spinCount="100000" sheet="1" objects="1" scenarios="1" insertRows="0"/>
  <mergeCells count="14">
    <mergeCell ref="G28:H28"/>
    <mergeCell ref="G41:H41"/>
    <mergeCell ref="C23:D23"/>
    <mergeCell ref="I26:AH26"/>
    <mergeCell ref="I27:AG27"/>
    <mergeCell ref="Z7:AA7"/>
    <mergeCell ref="C9:AC9"/>
    <mergeCell ref="C13:AC13"/>
    <mergeCell ref="C3:E3"/>
    <mergeCell ref="C4:H4"/>
    <mergeCell ref="C5:E5"/>
    <mergeCell ref="I6:L6"/>
    <mergeCell ref="M6:W6"/>
    <mergeCell ref="X6:AC6"/>
  </mergeCells>
  <pageMargins left="0.7" right="0.7" top="0.75" bottom="0.75" header="0.3" footer="0.3"/>
  <pageSetup paperSize="9" orientation="portrait" r:id="rId1"/>
  <ignoredErrors>
    <ignoredError sqref="J39:AG39 J52:AG52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'Valores-Padrão'!$E$13:$E$15</xm:f>
          </x14:formula1>
          <xm:sqref>AA10</xm:sqref>
        </x14:dataValidation>
        <x14:dataValidation type="list" allowBlank="1" showInputMessage="1" showErrorMessage="1">
          <x14:formula1>
            <xm:f>'Valores-Padrão'!$F$17</xm:f>
          </x14:formula1>
          <xm:sqref>H10:H12</xm:sqref>
        </x14:dataValidation>
        <x14:dataValidation type="list" allowBlank="1" showInputMessage="1" showErrorMessage="1">
          <x14:formula1>
            <xm:f>'Fatores de conversão'!$L$2:$L$3</xm:f>
          </x14:formula1>
          <xm:sqref>E14:E20 E10:E12</xm:sqref>
        </x14:dataValidation>
        <x14:dataValidation type="list" allowBlank="1" showInputMessage="1" showErrorMessage="1">
          <x14:formula1>
            <xm:f>'Valores-Padrão'!$C$14:$C$15</xm:f>
          </x14:formula1>
          <xm:sqref>F10</xm:sqref>
        </x14:dataValidation>
        <x14:dataValidation type="list" allowBlank="1" showInputMessage="1" showErrorMessage="1">
          <x14:formula1>
            <xm:f>'Valores-Padrão'!$G$13:$G$15</xm:f>
          </x14:formula1>
          <xm:sqref>G10</xm:sqref>
        </x14:dataValidation>
        <x14:dataValidation type="list" allowBlank="1" showInputMessage="1" showErrorMessage="1">
          <x14:formula1>
            <xm:f>'Valores-Padrão'!$C$17</xm:f>
          </x14:formula1>
          <xm:sqref>F12</xm:sqref>
        </x14:dataValidation>
        <x14:dataValidation type="list" allowBlank="1" showInputMessage="1" showErrorMessage="1">
          <x14:formula1>
            <xm:f>'Valores-Padrão'!$E$16</xm:f>
          </x14:formula1>
          <xm:sqref>Z11</xm:sqref>
        </x14:dataValidation>
        <x14:dataValidation type="list" allowBlank="1" showInputMessage="1" showErrorMessage="1">
          <x14:formula1>
            <xm:f>'Valores-Padrão'!$E$17</xm:f>
          </x14:formula1>
          <xm:sqref>Z12</xm:sqref>
        </x14:dataValidation>
        <x14:dataValidation type="list" allowBlank="1" showInputMessage="1" showErrorMessage="1">
          <x14:formula1>
            <xm:f>'Valores-Padrão'!$C$16</xm:f>
          </x14:formula1>
          <xm:sqref>F11</xm:sqref>
        </x14:dataValidation>
        <x14:dataValidation type="list" allowBlank="1" showInputMessage="1" showErrorMessage="1">
          <x14:formula1>
            <xm:f>'Fatores de conversão'!$E$22:$E$28</xm:f>
          </x14:formula1>
          <xm:sqref>J10 J14:J20</xm:sqref>
        </x14:dataValidation>
        <x14:dataValidation type="list" allowBlank="1" showInputMessage="1" showErrorMessage="1">
          <x14:formula1>
            <xm:f>'Fatores de conversão'!$C$12:$C$17</xm:f>
          </x14:formula1>
          <xm:sqref>R10 R14:R20</xm:sqref>
        </x14:dataValidation>
        <x14:dataValidation type="list" allowBlank="1" showInputMessage="1" showErrorMessage="1">
          <x14:formula1>
            <xm:f>'Fatores de conversão'!$D$3:$D$4</xm:f>
          </x14:formula1>
          <xm:sqref>P10 P14:P20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109"/>
  <sheetViews>
    <sheetView showGridLines="0" zoomScale="80" zoomScaleNormal="80" workbookViewId="0"/>
  </sheetViews>
  <sheetFormatPr defaultColWidth="9.140625" defaultRowHeight="15" x14ac:dyDescent="0.25"/>
  <cols>
    <col min="1" max="2" width="9.140625" style="5"/>
    <col min="3" max="3" width="11.5703125" style="4" customWidth="1"/>
    <col min="4" max="4" width="37.7109375" style="5" bestFit="1" customWidth="1"/>
    <col min="5" max="5" width="21.7109375" style="5" customWidth="1"/>
    <col min="6" max="6" width="62.28515625" style="5" customWidth="1"/>
    <col min="7" max="8" width="18.140625" style="5" customWidth="1"/>
    <col min="9" max="9" width="16" style="5" customWidth="1"/>
    <col min="10" max="10" width="15.7109375" style="5" bestFit="1" customWidth="1"/>
    <col min="11" max="11" width="16" style="5" customWidth="1"/>
    <col min="12" max="12" width="24" style="5" customWidth="1"/>
    <col min="13" max="13" width="21.140625" style="5" customWidth="1"/>
    <col min="14" max="14" width="13.85546875" style="5" customWidth="1"/>
    <col min="15" max="15" width="15.5703125" style="5" customWidth="1"/>
    <col min="16" max="16" width="16.140625" style="5" customWidth="1"/>
    <col min="17" max="19" width="18.5703125" style="5" customWidth="1"/>
    <col min="20" max="20" width="18" style="5" customWidth="1"/>
    <col min="21" max="22" width="18.5703125" style="5" customWidth="1"/>
    <col min="23" max="24" width="18.28515625" style="5" customWidth="1"/>
    <col min="25" max="25" width="15.7109375" style="5" bestFit="1" customWidth="1"/>
    <col min="26" max="27" width="15.7109375" bestFit="1" customWidth="1"/>
    <col min="28" max="33" width="15.7109375" style="5" bestFit="1" customWidth="1"/>
    <col min="34" max="34" width="18" style="5" bestFit="1" customWidth="1"/>
    <col min="35" max="35" width="12.85546875" style="5" customWidth="1"/>
    <col min="36" max="36" width="9.140625" style="5"/>
    <col min="37" max="37" width="11.85546875" style="5" customWidth="1"/>
    <col min="38" max="40" width="9.140625" style="5"/>
    <col min="41" max="41" width="18.5703125" style="5" customWidth="1"/>
    <col min="42" max="42" width="25.7109375" style="5" customWidth="1"/>
    <col min="43" max="46" width="18.5703125" style="5" customWidth="1"/>
    <col min="47" max="50" width="11.28515625" style="5" customWidth="1"/>
    <col min="51" max="16384" width="9.140625" style="5"/>
  </cols>
  <sheetData>
    <row r="1" spans="2:47" ht="15.75" thickBot="1" x14ac:dyDescent="0.3"/>
    <row r="2" spans="2:47" x14ac:dyDescent="0.25">
      <c r="B2" s="89"/>
      <c r="C2" s="90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122"/>
      <c r="AA2" s="122"/>
      <c r="AB2" s="73"/>
      <c r="AC2" s="73"/>
      <c r="AD2" s="73"/>
      <c r="AE2" s="73"/>
      <c r="AF2" s="73"/>
      <c r="AG2" s="73"/>
      <c r="AH2" s="73"/>
      <c r="AI2" s="74"/>
    </row>
    <row r="3" spans="2:47" ht="21" x14ac:dyDescent="0.25">
      <c r="B3" s="77"/>
      <c r="C3" s="619" t="s">
        <v>65</v>
      </c>
      <c r="D3" s="619"/>
      <c r="E3" s="619"/>
      <c r="F3" s="221"/>
      <c r="G3" s="221"/>
      <c r="H3" s="221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76"/>
    </row>
    <row r="4" spans="2:47" ht="50.25" customHeight="1" x14ac:dyDescent="0.25">
      <c r="B4" s="77"/>
      <c r="C4" s="620" t="s">
        <v>284</v>
      </c>
      <c r="D4" s="620"/>
      <c r="E4" s="620"/>
      <c r="F4" s="620"/>
      <c r="G4" s="620"/>
      <c r="H4" s="62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123"/>
      <c r="AA4" s="123"/>
      <c r="AB4" s="40"/>
      <c r="AC4" s="40"/>
      <c r="AD4" s="40"/>
      <c r="AE4" s="40"/>
      <c r="AF4" s="40"/>
      <c r="AG4" s="40"/>
      <c r="AH4" s="40"/>
      <c r="AI4" s="76"/>
    </row>
    <row r="5" spans="2:47" ht="38.25" customHeight="1" x14ac:dyDescent="0.25">
      <c r="B5" s="77"/>
      <c r="C5" s="621" t="s">
        <v>67</v>
      </c>
      <c r="D5" s="621"/>
      <c r="E5" s="621"/>
      <c r="F5" s="222"/>
      <c r="G5" s="222"/>
      <c r="H5" s="222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76"/>
    </row>
    <row r="6" spans="2:47" s="8" customFormat="1" x14ac:dyDescent="0.25">
      <c r="B6" s="91"/>
      <c r="C6" s="85"/>
      <c r="D6" s="86"/>
      <c r="E6" s="86"/>
      <c r="F6" s="86"/>
      <c r="G6" s="86"/>
      <c r="H6" s="86"/>
      <c r="I6" s="618" t="s">
        <v>25</v>
      </c>
      <c r="J6" s="618"/>
      <c r="K6" s="618"/>
      <c r="L6" s="622" t="s">
        <v>28</v>
      </c>
      <c r="M6" s="623"/>
      <c r="N6" s="623"/>
      <c r="O6" s="623"/>
      <c r="P6" s="623"/>
      <c r="Q6" s="623"/>
      <c r="R6" s="623"/>
      <c r="S6" s="623"/>
      <c r="T6" s="623"/>
      <c r="U6" s="622" t="s">
        <v>0</v>
      </c>
      <c r="V6" s="623"/>
      <c r="W6" s="623"/>
      <c r="X6" s="623"/>
      <c r="Y6" s="623"/>
      <c r="Z6" s="626"/>
      <c r="AA6" s="124"/>
      <c r="AB6" s="86"/>
      <c r="AC6" s="86"/>
      <c r="AD6" s="86"/>
      <c r="AE6" s="86"/>
      <c r="AF6" s="86"/>
      <c r="AG6" s="86"/>
      <c r="AH6" s="86"/>
      <c r="AI6" s="92"/>
      <c r="AN6" s="86"/>
      <c r="AO6" s="86"/>
      <c r="AP6" s="86"/>
      <c r="AQ6" s="86"/>
      <c r="AR6" s="86"/>
      <c r="AS6" s="86"/>
      <c r="AT6" s="86"/>
      <c r="AU6" s="86"/>
    </row>
    <row r="7" spans="2:47" s="19" customFormat="1" ht="51.75" customHeight="1" thickBot="1" x14ac:dyDescent="0.3">
      <c r="B7" s="93"/>
      <c r="C7" s="41"/>
      <c r="D7" s="87"/>
      <c r="E7" s="87"/>
      <c r="F7" s="87"/>
      <c r="G7" s="183" t="s">
        <v>137</v>
      </c>
      <c r="H7" s="20" t="s">
        <v>27</v>
      </c>
      <c r="I7" s="45" t="s">
        <v>3</v>
      </c>
      <c r="J7" s="258" t="s">
        <v>3</v>
      </c>
      <c r="K7" s="45" t="s">
        <v>339</v>
      </c>
      <c r="L7" s="193" t="s">
        <v>233</v>
      </c>
      <c r="M7" s="257" t="s">
        <v>234</v>
      </c>
      <c r="N7" s="258" t="s">
        <v>4</v>
      </c>
      <c r="O7" s="258" t="s">
        <v>5</v>
      </c>
      <c r="P7" s="258" t="s">
        <v>6</v>
      </c>
      <c r="Q7" s="45" t="s">
        <v>236</v>
      </c>
      <c r="R7" s="183" t="s">
        <v>235</v>
      </c>
      <c r="S7" s="183" t="s">
        <v>238</v>
      </c>
      <c r="T7" s="258" t="s">
        <v>237</v>
      </c>
      <c r="U7" s="20" t="s">
        <v>2</v>
      </c>
      <c r="V7" s="305" t="s">
        <v>296</v>
      </c>
      <c r="W7" s="624" t="s">
        <v>86</v>
      </c>
      <c r="X7" s="625"/>
      <c r="Y7" s="268" t="s">
        <v>87</v>
      </c>
      <c r="Z7" s="268" t="s">
        <v>1</v>
      </c>
      <c r="AA7" s="87"/>
      <c r="AB7" s="87"/>
      <c r="AC7" s="87"/>
      <c r="AD7" s="87"/>
      <c r="AE7" s="87"/>
      <c r="AF7" s="87"/>
      <c r="AG7" s="87"/>
      <c r="AH7" s="87"/>
      <c r="AI7" s="94"/>
      <c r="AN7" s="87"/>
      <c r="AO7" s="87"/>
      <c r="AP7" s="87"/>
      <c r="AQ7" s="87"/>
      <c r="AR7" s="87"/>
      <c r="AS7" s="87"/>
      <c r="AT7" s="87"/>
      <c r="AU7" s="87"/>
    </row>
    <row r="8" spans="2:47" s="19" customFormat="1" ht="63" customHeight="1" x14ac:dyDescent="0.25">
      <c r="B8" s="93"/>
      <c r="C8" s="46" t="s">
        <v>21</v>
      </c>
      <c r="D8" s="21" t="s">
        <v>22</v>
      </c>
      <c r="E8" s="191" t="s">
        <v>232</v>
      </c>
      <c r="F8" s="21" t="s">
        <v>71</v>
      </c>
      <c r="G8" s="192" t="s">
        <v>274</v>
      </c>
      <c r="H8" s="21" t="s">
        <v>259</v>
      </c>
      <c r="I8" s="192" t="s">
        <v>7</v>
      </c>
      <c r="J8" s="259" t="s">
        <v>8</v>
      </c>
      <c r="K8" s="192" t="s">
        <v>9</v>
      </c>
      <c r="L8" s="192" t="s">
        <v>10</v>
      </c>
      <c r="M8" s="259" t="s">
        <v>9</v>
      </c>
      <c r="N8" s="259" t="s">
        <v>11</v>
      </c>
      <c r="O8" s="259" t="s">
        <v>8</v>
      </c>
      <c r="P8" s="259" t="s">
        <v>12</v>
      </c>
      <c r="Q8" s="192" t="s">
        <v>9</v>
      </c>
      <c r="R8" s="192" t="s">
        <v>9</v>
      </c>
      <c r="S8" s="192" t="s">
        <v>212</v>
      </c>
      <c r="T8" s="259" t="s">
        <v>239</v>
      </c>
      <c r="U8" s="21" t="s">
        <v>212</v>
      </c>
      <c r="V8" s="306" t="s">
        <v>212</v>
      </c>
      <c r="W8" s="21" t="s">
        <v>287</v>
      </c>
      <c r="X8" s="259" t="s">
        <v>212</v>
      </c>
      <c r="Y8" s="259" t="s">
        <v>212</v>
      </c>
      <c r="Z8" s="267" t="s">
        <v>26</v>
      </c>
      <c r="AA8" s="87"/>
      <c r="AB8" s="87"/>
      <c r="AC8" s="87"/>
      <c r="AD8" s="87"/>
      <c r="AE8" s="87"/>
      <c r="AF8" s="87"/>
      <c r="AG8" s="87"/>
      <c r="AH8" s="87"/>
      <c r="AI8" s="94"/>
      <c r="AN8" s="87"/>
      <c r="AO8" s="87"/>
      <c r="AP8" s="212"/>
      <c r="AQ8" s="87"/>
      <c r="AR8" s="87"/>
      <c r="AS8" s="87"/>
      <c r="AT8" s="87"/>
      <c r="AU8" s="87"/>
    </row>
    <row r="9" spans="2:47" s="19" customFormat="1" ht="36.75" customHeight="1" x14ac:dyDescent="0.25">
      <c r="B9" s="93"/>
      <c r="C9" s="606" t="s">
        <v>84</v>
      </c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8"/>
      <c r="AA9" s="87"/>
      <c r="AB9" s="87"/>
      <c r="AC9" s="87"/>
      <c r="AD9" s="87"/>
      <c r="AE9" s="87"/>
      <c r="AF9" s="87"/>
      <c r="AG9" s="87"/>
      <c r="AH9" s="87"/>
      <c r="AI9" s="94"/>
      <c r="AN9" s="87"/>
      <c r="AO9" s="225"/>
      <c r="AP9" s="212"/>
      <c r="AQ9" s="87"/>
      <c r="AR9" s="87"/>
      <c r="AS9" s="87"/>
      <c r="AT9" s="87"/>
      <c r="AU9" s="87"/>
    </row>
    <row r="10" spans="2:47" ht="30" customHeight="1" x14ac:dyDescent="0.25">
      <c r="B10" s="77"/>
      <c r="C10" s="47">
        <v>1</v>
      </c>
      <c r="D10" s="337"/>
      <c r="E10" s="336"/>
      <c r="F10" s="356"/>
      <c r="G10" s="338"/>
      <c r="H10" s="338"/>
      <c r="I10" s="357"/>
      <c r="J10" s="297">
        <f>I10*'Fatores de conversão'!$E$22</f>
        <v>0</v>
      </c>
      <c r="K10" s="339"/>
      <c r="L10" s="357"/>
      <c r="M10" s="236">
        <f>IF(L10="",0,L10*K10)</f>
        <v>0</v>
      </c>
      <c r="N10" s="237">
        <f>IF(I10=0,0,L10/I10)</f>
        <v>0</v>
      </c>
      <c r="O10" s="415">
        <f>L10*'Fatores de conversão'!D3</f>
        <v>0</v>
      </c>
      <c r="P10" s="300">
        <f>L10*'Fatores de conversão'!$C$12/1000</f>
        <v>0</v>
      </c>
      <c r="Q10" s="334"/>
      <c r="R10" s="334"/>
      <c r="S10" s="334"/>
      <c r="T10" s="394">
        <f>IF(S10="",0,H10+1)</f>
        <v>0</v>
      </c>
      <c r="U10" s="341"/>
      <c r="V10" s="334"/>
      <c r="W10" s="341"/>
      <c r="X10" s="240">
        <f>IF(G10=0,0,W10*G10)</f>
        <v>0</v>
      </c>
      <c r="Y10" s="240">
        <f>IF(U10="",0,IF(U10&lt;X10,U10+V10,(X10+(V10/U10)*X10)))</f>
        <v>0</v>
      </c>
      <c r="Z10" s="241">
        <f>IF(M10=0,0,Y10/M10)</f>
        <v>0</v>
      </c>
      <c r="AA10" s="242"/>
      <c r="AB10" s="40"/>
      <c r="AC10" s="40"/>
      <c r="AD10" s="40"/>
      <c r="AE10" s="40"/>
      <c r="AF10" s="40"/>
      <c r="AG10" s="40"/>
      <c r="AH10" s="40"/>
      <c r="AI10" s="76"/>
      <c r="AN10" s="40"/>
      <c r="AO10" s="40"/>
      <c r="AP10" s="212"/>
      <c r="AQ10" s="87"/>
      <c r="AR10" s="87"/>
      <c r="AS10" s="87"/>
      <c r="AT10" s="40"/>
      <c r="AU10" s="40"/>
    </row>
    <row r="11" spans="2:47" ht="30" customHeight="1" x14ac:dyDescent="0.25">
      <c r="B11" s="77"/>
      <c r="C11" s="47">
        <v>2</v>
      </c>
      <c r="D11" s="335"/>
      <c r="E11" s="336"/>
      <c r="F11" s="356"/>
      <c r="G11" s="338"/>
      <c r="H11" s="338"/>
      <c r="I11" s="357"/>
      <c r="J11" s="297">
        <f>I11*'Fatores de conversão'!$E$22</f>
        <v>0</v>
      </c>
      <c r="K11" s="339"/>
      <c r="L11" s="357"/>
      <c r="M11" s="236">
        <f t="shared" ref="M11:M14" si="0">IF(L11="",0,L11*K11)</f>
        <v>0</v>
      </c>
      <c r="N11" s="237">
        <f t="shared" ref="N11:N14" si="1">IF(I11=0,0,L11/I11)</f>
        <v>0</v>
      </c>
      <c r="O11" s="415">
        <f>L11*'Fatores de conversão'!D4</f>
        <v>0</v>
      </c>
      <c r="P11" s="300">
        <f>L11*'Fatores de conversão'!$C$12/1000</f>
        <v>0</v>
      </c>
      <c r="Q11" s="334"/>
      <c r="R11" s="334"/>
      <c r="S11" s="334"/>
      <c r="T11" s="394">
        <f t="shared" ref="T11:T20" si="2">IF(S11="",0,H11+1)</f>
        <v>0</v>
      </c>
      <c r="U11" s="364"/>
      <c r="V11" s="334"/>
      <c r="W11" s="341"/>
      <c r="X11" s="240">
        <f t="shared" ref="X11:X14" si="3">IF(D11=0,0,W11*D11)</f>
        <v>0</v>
      </c>
      <c r="Y11" s="240">
        <f t="shared" ref="Y11:Y14" si="4">IF(U11="",0,IF(U11&lt;X11,U11+V11,(X11+(V11/U11)*X11)))</f>
        <v>0</v>
      </c>
      <c r="Z11" s="241">
        <f t="shared" ref="Z11:Z14" si="5">IF(M11=0,0,Y11/M11)</f>
        <v>0</v>
      </c>
      <c r="AA11" s="123"/>
      <c r="AB11" s="40"/>
      <c r="AC11" s="40"/>
      <c r="AD11" s="40"/>
      <c r="AE11" s="40"/>
      <c r="AF11" s="40"/>
      <c r="AG11" s="40"/>
      <c r="AH11" s="40"/>
      <c r="AI11" s="76"/>
      <c r="AN11" s="40"/>
      <c r="AO11" s="40"/>
      <c r="AP11" s="212"/>
      <c r="AQ11" s="87"/>
      <c r="AR11" s="87"/>
      <c r="AS11" s="87"/>
      <c r="AT11" s="40"/>
      <c r="AU11" s="40"/>
    </row>
    <row r="12" spans="2:47" ht="30" customHeight="1" x14ac:dyDescent="0.25">
      <c r="B12" s="77"/>
      <c r="C12" s="47">
        <v>3</v>
      </c>
      <c r="D12" s="335"/>
      <c r="E12" s="336"/>
      <c r="F12" s="356"/>
      <c r="G12" s="338"/>
      <c r="H12" s="338"/>
      <c r="I12" s="357"/>
      <c r="J12" s="297">
        <f>I12*'Fatores de conversão'!$E$22</f>
        <v>0</v>
      </c>
      <c r="K12" s="339"/>
      <c r="L12" s="357"/>
      <c r="M12" s="236">
        <f t="shared" si="0"/>
        <v>0</v>
      </c>
      <c r="N12" s="237">
        <f t="shared" si="1"/>
        <v>0</v>
      </c>
      <c r="O12" s="415">
        <f>L12*'Fatores de conversão'!D5</f>
        <v>0</v>
      </c>
      <c r="P12" s="300">
        <f>L12*'Fatores de conversão'!$C$12/1000</f>
        <v>0</v>
      </c>
      <c r="Q12" s="334"/>
      <c r="R12" s="334"/>
      <c r="S12" s="334"/>
      <c r="T12" s="394">
        <f t="shared" si="2"/>
        <v>0</v>
      </c>
      <c r="U12" s="364"/>
      <c r="V12" s="334"/>
      <c r="W12" s="341"/>
      <c r="X12" s="240">
        <f t="shared" si="3"/>
        <v>0</v>
      </c>
      <c r="Y12" s="240">
        <f t="shared" si="4"/>
        <v>0</v>
      </c>
      <c r="Z12" s="241">
        <f t="shared" si="5"/>
        <v>0</v>
      </c>
      <c r="AA12" s="123"/>
      <c r="AB12" s="40"/>
      <c r="AC12" s="40"/>
      <c r="AD12" s="40"/>
      <c r="AE12" s="40"/>
      <c r="AF12" s="40"/>
      <c r="AG12" s="40"/>
      <c r="AH12" s="40"/>
      <c r="AI12" s="76"/>
      <c r="AN12" s="40"/>
      <c r="AO12" s="40"/>
      <c r="AP12" s="212"/>
      <c r="AQ12" s="87"/>
      <c r="AR12" s="87"/>
      <c r="AS12" s="87"/>
      <c r="AT12" s="40"/>
      <c r="AU12" s="40"/>
    </row>
    <row r="13" spans="2:47" ht="30" customHeight="1" x14ac:dyDescent="0.25">
      <c r="B13" s="77"/>
      <c r="C13" s="47">
        <v>4</v>
      </c>
      <c r="D13" s="335"/>
      <c r="E13" s="336"/>
      <c r="F13" s="356"/>
      <c r="G13" s="338"/>
      <c r="H13" s="338"/>
      <c r="I13" s="357"/>
      <c r="J13" s="297">
        <f>I13*'Fatores de conversão'!$E$22</f>
        <v>0</v>
      </c>
      <c r="K13" s="339"/>
      <c r="L13" s="357"/>
      <c r="M13" s="236">
        <f t="shared" si="0"/>
        <v>0</v>
      </c>
      <c r="N13" s="237">
        <f t="shared" si="1"/>
        <v>0</v>
      </c>
      <c r="O13" s="415">
        <f>L13*'Fatores de conversão'!D6</f>
        <v>0</v>
      </c>
      <c r="P13" s="300">
        <f>L13*'Fatores de conversão'!$C$12/1000</f>
        <v>0</v>
      </c>
      <c r="Q13" s="334"/>
      <c r="R13" s="334"/>
      <c r="S13" s="334"/>
      <c r="T13" s="394">
        <f t="shared" si="2"/>
        <v>0</v>
      </c>
      <c r="U13" s="364"/>
      <c r="V13" s="334"/>
      <c r="W13" s="341"/>
      <c r="X13" s="240">
        <f t="shared" si="3"/>
        <v>0</v>
      </c>
      <c r="Y13" s="240">
        <f t="shared" si="4"/>
        <v>0</v>
      </c>
      <c r="Z13" s="241">
        <f t="shared" si="5"/>
        <v>0</v>
      </c>
      <c r="AA13" s="123"/>
      <c r="AB13" s="40"/>
      <c r="AC13" s="40"/>
      <c r="AD13" s="40"/>
      <c r="AE13" s="40"/>
      <c r="AF13" s="40"/>
      <c r="AG13" s="40"/>
      <c r="AH13" s="40"/>
      <c r="AI13" s="76"/>
      <c r="AN13" s="40"/>
      <c r="AO13" s="40"/>
      <c r="AP13" s="213"/>
      <c r="AQ13" s="87"/>
      <c r="AR13" s="87"/>
      <c r="AS13" s="87"/>
      <c r="AT13" s="40"/>
      <c r="AU13" s="40"/>
    </row>
    <row r="14" spans="2:47" ht="30" customHeight="1" x14ac:dyDescent="0.25">
      <c r="B14" s="77"/>
      <c r="C14" s="47">
        <v>5</v>
      </c>
      <c r="D14" s="335"/>
      <c r="E14" s="336"/>
      <c r="F14" s="356"/>
      <c r="G14" s="338"/>
      <c r="H14" s="338"/>
      <c r="I14" s="357"/>
      <c r="J14" s="297">
        <f>I14*'Fatores de conversão'!$E$22</f>
        <v>0</v>
      </c>
      <c r="K14" s="339"/>
      <c r="L14" s="357"/>
      <c r="M14" s="236">
        <f t="shared" si="0"/>
        <v>0</v>
      </c>
      <c r="N14" s="237">
        <f t="shared" si="1"/>
        <v>0</v>
      </c>
      <c r="O14" s="415">
        <f>L14*'Fatores de conversão'!D7</f>
        <v>0</v>
      </c>
      <c r="P14" s="300">
        <f>L14*'Fatores de conversão'!$C$12/1000</f>
        <v>0</v>
      </c>
      <c r="Q14" s="334"/>
      <c r="R14" s="334"/>
      <c r="S14" s="334"/>
      <c r="T14" s="394">
        <f t="shared" si="2"/>
        <v>0</v>
      </c>
      <c r="U14" s="364"/>
      <c r="V14" s="334"/>
      <c r="W14" s="341"/>
      <c r="X14" s="240">
        <f t="shared" si="3"/>
        <v>0</v>
      </c>
      <c r="Y14" s="240">
        <f t="shared" si="4"/>
        <v>0</v>
      </c>
      <c r="Z14" s="241">
        <f t="shared" si="5"/>
        <v>0</v>
      </c>
      <c r="AA14" s="123"/>
      <c r="AB14" s="40"/>
      <c r="AC14" s="40"/>
      <c r="AD14" s="40"/>
      <c r="AE14" s="40"/>
      <c r="AF14" s="40"/>
      <c r="AG14" s="40"/>
      <c r="AH14" s="40"/>
      <c r="AI14" s="76"/>
      <c r="AN14" s="40"/>
      <c r="AO14" s="40"/>
      <c r="AP14" s="213"/>
      <c r="AQ14" s="87"/>
      <c r="AR14" s="87"/>
      <c r="AS14" s="87"/>
      <c r="AT14" s="40"/>
      <c r="AU14" s="40"/>
    </row>
    <row r="15" spans="2:47" ht="30" customHeight="1" x14ac:dyDescent="0.25">
      <c r="B15" s="77"/>
      <c r="C15" s="606" t="s">
        <v>85</v>
      </c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7"/>
      <c r="T15" s="607"/>
      <c r="U15" s="607"/>
      <c r="V15" s="607"/>
      <c r="W15" s="607"/>
      <c r="X15" s="607"/>
      <c r="Y15" s="607"/>
      <c r="Z15" s="608"/>
      <c r="AA15" s="123"/>
      <c r="AB15" s="40"/>
      <c r="AC15" s="40"/>
      <c r="AD15" s="40"/>
      <c r="AE15" s="40"/>
      <c r="AF15" s="40"/>
      <c r="AG15" s="40"/>
      <c r="AH15" s="40"/>
      <c r="AI15" s="76"/>
      <c r="AN15" s="40"/>
      <c r="AO15" s="40"/>
      <c r="AP15" s="213"/>
      <c r="AQ15" s="87"/>
      <c r="AR15" s="87"/>
      <c r="AS15" s="87"/>
      <c r="AT15" s="40"/>
      <c r="AU15" s="40"/>
    </row>
    <row r="16" spans="2:47" ht="30" customHeight="1" x14ac:dyDescent="0.25">
      <c r="B16" s="77"/>
      <c r="C16" s="47">
        <v>6</v>
      </c>
      <c r="D16" s="335"/>
      <c r="E16" s="336"/>
      <c r="F16" s="356"/>
      <c r="G16" s="338"/>
      <c r="H16" s="338"/>
      <c r="I16" s="357"/>
      <c r="J16" s="298">
        <f>I16*'Fatores de conversão'!$E$22</f>
        <v>0</v>
      </c>
      <c r="K16" s="339"/>
      <c r="L16" s="357"/>
      <c r="M16" s="236">
        <f>IF(L16="",0,L16*K16)</f>
        <v>0</v>
      </c>
      <c r="N16" s="237">
        <f>IF(I16=0,0,L16/I16)</f>
        <v>0</v>
      </c>
      <c r="O16" s="415">
        <f>L16*'Fatores de conversão'!D9</f>
        <v>0</v>
      </c>
      <c r="P16" s="300">
        <f>L16*'Fatores de conversão'!$C$12/1000</f>
        <v>0</v>
      </c>
      <c r="Q16" s="334"/>
      <c r="R16" s="334"/>
      <c r="S16" s="334"/>
      <c r="T16" s="394">
        <f t="shared" si="2"/>
        <v>0</v>
      </c>
      <c r="U16" s="341"/>
      <c r="V16" s="334"/>
      <c r="W16" s="264"/>
      <c r="X16" s="265"/>
      <c r="Y16" s="260">
        <f>IF(U16="",0,U16+V16)</f>
        <v>0</v>
      </c>
      <c r="Z16" s="241">
        <f>IF(M16=0,0,Y16/M16)</f>
        <v>0</v>
      </c>
      <c r="AA16" s="123"/>
      <c r="AB16" s="40"/>
      <c r="AC16" s="40"/>
      <c r="AD16" s="40"/>
      <c r="AE16" s="40"/>
      <c r="AF16" s="40"/>
      <c r="AG16" s="40"/>
      <c r="AH16" s="40"/>
      <c r="AI16" s="76"/>
      <c r="AN16" s="40"/>
      <c r="AO16" s="40"/>
      <c r="AP16" s="213"/>
      <c r="AQ16" s="87"/>
      <c r="AR16" s="87"/>
      <c r="AS16" s="87"/>
      <c r="AT16" s="40"/>
      <c r="AU16" s="40"/>
    </row>
    <row r="17" spans="2:47" ht="30" customHeight="1" x14ac:dyDescent="0.25">
      <c r="B17" s="77"/>
      <c r="C17" s="47">
        <v>7</v>
      </c>
      <c r="D17" s="335"/>
      <c r="E17" s="336"/>
      <c r="F17" s="356"/>
      <c r="G17" s="338"/>
      <c r="H17" s="338"/>
      <c r="I17" s="357"/>
      <c r="J17" s="298">
        <f>I17*'Fatores de conversão'!$E$22</f>
        <v>0</v>
      </c>
      <c r="K17" s="339"/>
      <c r="L17" s="357"/>
      <c r="M17" s="236">
        <f t="shared" ref="M17:M20" si="6">IF(L17="",0,L17*K17)</f>
        <v>0</v>
      </c>
      <c r="N17" s="237">
        <f t="shared" ref="N17:N20" si="7">IF(I17=0,0,L17/I17)</f>
        <v>0</v>
      </c>
      <c r="O17" s="415">
        <f>L17*'Fatores de conversão'!D10</f>
        <v>0</v>
      </c>
      <c r="P17" s="300">
        <f>L17*'Fatores de conversão'!$C$12/1000</f>
        <v>0</v>
      </c>
      <c r="Q17" s="334"/>
      <c r="R17" s="334"/>
      <c r="S17" s="334"/>
      <c r="T17" s="394">
        <f t="shared" si="2"/>
        <v>0</v>
      </c>
      <c r="U17" s="341"/>
      <c r="V17" s="334"/>
      <c r="W17" s="262"/>
      <c r="X17" s="263"/>
      <c r="Y17" s="260">
        <f t="shared" ref="Y17:Y20" si="8">IF(U17="",0,U17+V17)</f>
        <v>0</v>
      </c>
      <c r="Z17" s="241">
        <f t="shared" ref="Z17:Z20" si="9">IF(M17=0,0,Y17/M17)</f>
        <v>0</v>
      </c>
      <c r="AA17" s="123"/>
      <c r="AB17" s="40"/>
      <c r="AC17" s="40"/>
      <c r="AD17" s="40"/>
      <c r="AE17" s="40"/>
      <c r="AF17" s="40"/>
      <c r="AG17" s="40"/>
      <c r="AH17" s="40"/>
      <c r="AI17" s="76"/>
      <c r="AN17" s="40"/>
      <c r="AO17" s="40"/>
      <c r="AP17" s="213"/>
      <c r="AQ17" s="87"/>
      <c r="AR17" s="87"/>
      <c r="AS17" s="87"/>
      <c r="AT17" s="40"/>
      <c r="AU17" s="40"/>
    </row>
    <row r="18" spans="2:47" ht="30" customHeight="1" x14ac:dyDescent="0.25">
      <c r="B18" s="77"/>
      <c r="C18" s="47">
        <v>8</v>
      </c>
      <c r="D18" s="335"/>
      <c r="E18" s="336"/>
      <c r="F18" s="356"/>
      <c r="G18" s="338"/>
      <c r="H18" s="338"/>
      <c r="I18" s="357"/>
      <c r="J18" s="298">
        <f>I18*'Fatores de conversão'!$E$22</f>
        <v>0</v>
      </c>
      <c r="K18" s="339"/>
      <c r="L18" s="357"/>
      <c r="M18" s="236">
        <f t="shared" si="6"/>
        <v>0</v>
      </c>
      <c r="N18" s="237">
        <f t="shared" si="7"/>
        <v>0</v>
      </c>
      <c r="O18" s="415">
        <f>L18*'Fatores de conversão'!D11</f>
        <v>0</v>
      </c>
      <c r="P18" s="300">
        <f>L18*'Fatores de conversão'!$C$12/1000</f>
        <v>0</v>
      </c>
      <c r="Q18" s="334"/>
      <c r="R18" s="334"/>
      <c r="S18" s="334"/>
      <c r="T18" s="394">
        <f t="shared" si="2"/>
        <v>0</v>
      </c>
      <c r="U18" s="341"/>
      <c r="V18" s="334"/>
      <c r="W18" s="262"/>
      <c r="X18" s="263"/>
      <c r="Y18" s="260">
        <f t="shared" si="8"/>
        <v>0</v>
      </c>
      <c r="Z18" s="241">
        <f t="shared" si="9"/>
        <v>0</v>
      </c>
      <c r="AA18" s="123"/>
      <c r="AB18" s="40"/>
      <c r="AC18" s="40"/>
      <c r="AD18" s="40"/>
      <c r="AE18" s="40"/>
      <c r="AF18" s="40"/>
      <c r="AG18" s="40"/>
      <c r="AH18" s="40"/>
      <c r="AI18" s="76"/>
      <c r="AN18" s="40"/>
      <c r="AO18" s="40"/>
      <c r="AP18" s="213"/>
      <c r="AQ18" s="87"/>
      <c r="AR18" s="87"/>
      <c r="AS18" s="87"/>
      <c r="AT18" s="40"/>
      <c r="AU18" s="40"/>
    </row>
    <row r="19" spans="2:47" ht="30" customHeight="1" x14ac:dyDescent="0.25">
      <c r="B19" s="77"/>
      <c r="C19" s="47">
        <v>9</v>
      </c>
      <c r="D19" s="335"/>
      <c r="E19" s="336"/>
      <c r="F19" s="356"/>
      <c r="G19" s="338"/>
      <c r="H19" s="338"/>
      <c r="I19" s="357"/>
      <c r="J19" s="298">
        <f>I19*'Fatores de conversão'!$E$22</f>
        <v>0</v>
      </c>
      <c r="K19" s="339"/>
      <c r="L19" s="357"/>
      <c r="M19" s="236">
        <f t="shared" si="6"/>
        <v>0</v>
      </c>
      <c r="N19" s="237">
        <f t="shared" si="7"/>
        <v>0</v>
      </c>
      <c r="O19" s="415">
        <f>L19*'Fatores de conversão'!D12</f>
        <v>0</v>
      </c>
      <c r="P19" s="300">
        <f>L19*'Fatores de conversão'!$C$12/1000</f>
        <v>0</v>
      </c>
      <c r="Q19" s="334"/>
      <c r="R19" s="334"/>
      <c r="S19" s="334"/>
      <c r="T19" s="394">
        <f t="shared" si="2"/>
        <v>0</v>
      </c>
      <c r="U19" s="341"/>
      <c r="V19" s="334"/>
      <c r="W19" s="262"/>
      <c r="X19" s="263"/>
      <c r="Y19" s="260">
        <f t="shared" si="8"/>
        <v>0</v>
      </c>
      <c r="Z19" s="241">
        <f t="shared" si="9"/>
        <v>0</v>
      </c>
      <c r="AA19" s="123"/>
      <c r="AB19" s="40"/>
      <c r="AC19" s="40"/>
      <c r="AD19" s="40"/>
      <c r="AE19" s="40"/>
      <c r="AF19" s="40"/>
      <c r="AG19" s="40"/>
      <c r="AH19" s="40"/>
      <c r="AI19" s="76"/>
      <c r="AN19" s="40"/>
      <c r="AO19" s="40"/>
      <c r="AP19" s="213"/>
      <c r="AQ19" s="87"/>
      <c r="AR19" s="87"/>
      <c r="AS19" s="87"/>
      <c r="AT19" s="40"/>
      <c r="AU19" s="40"/>
    </row>
    <row r="20" spans="2:47" ht="30" customHeight="1" thickBot="1" x14ac:dyDescent="0.3">
      <c r="B20" s="77"/>
      <c r="C20" s="48">
        <v>10</v>
      </c>
      <c r="D20" s="345"/>
      <c r="E20" s="346"/>
      <c r="F20" s="358"/>
      <c r="G20" s="348"/>
      <c r="H20" s="348"/>
      <c r="I20" s="359"/>
      <c r="J20" s="299">
        <f>I20*'Fatores de conversão'!$E$22</f>
        <v>0</v>
      </c>
      <c r="K20" s="350"/>
      <c r="L20" s="359"/>
      <c r="M20" s="236">
        <f t="shared" si="6"/>
        <v>0</v>
      </c>
      <c r="N20" s="237">
        <f t="shared" si="7"/>
        <v>0</v>
      </c>
      <c r="O20" s="415">
        <f>L20*'Fatores de conversão'!D13</f>
        <v>0</v>
      </c>
      <c r="P20" s="301">
        <f>L20*'Fatores de conversão'!$C$12/1000</f>
        <v>0</v>
      </c>
      <c r="Q20" s="342"/>
      <c r="R20" s="342"/>
      <c r="S20" s="334"/>
      <c r="T20" s="395">
        <f t="shared" si="2"/>
        <v>0</v>
      </c>
      <c r="U20" s="344"/>
      <c r="V20" s="334"/>
      <c r="W20" s="262"/>
      <c r="X20" s="263"/>
      <c r="Y20" s="260">
        <f t="shared" si="8"/>
        <v>0</v>
      </c>
      <c r="Z20" s="241">
        <f t="shared" si="9"/>
        <v>0</v>
      </c>
      <c r="AA20" s="123"/>
      <c r="AB20" s="40"/>
      <c r="AC20" s="40"/>
      <c r="AD20" s="40"/>
      <c r="AE20" s="40"/>
      <c r="AF20" s="40"/>
      <c r="AG20" s="40"/>
      <c r="AH20" s="40"/>
      <c r="AI20" s="76"/>
      <c r="AN20" s="40"/>
      <c r="AO20" s="40"/>
      <c r="AP20" s="213"/>
      <c r="AQ20" s="87"/>
      <c r="AR20" s="87"/>
      <c r="AS20" s="87"/>
      <c r="AT20" s="40"/>
      <c r="AU20" s="40"/>
    </row>
    <row r="21" spans="2:47" ht="15.75" thickBot="1" x14ac:dyDescent="0.3">
      <c r="B21" s="77"/>
      <c r="C21" s="81"/>
      <c r="D21" s="40"/>
      <c r="E21" s="40"/>
      <c r="F21" s="40"/>
      <c r="G21" s="40"/>
      <c r="H21" s="40"/>
      <c r="I21" s="40"/>
      <c r="J21" s="40"/>
      <c r="K21" s="40"/>
      <c r="L21" s="393">
        <f>SUM(L10:L20)</f>
        <v>0</v>
      </c>
      <c r="M21" s="195">
        <f>SUM(M10:M20)</f>
        <v>0</v>
      </c>
      <c r="N21" s="81"/>
      <c r="O21" s="274">
        <f>SUM(O10:O20)</f>
        <v>0</v>
      </c>
      <c r="P21" s="273">
        <f>SUM(P10:P20)</f>
        <v>0</v>
      </c>
      <c r="Q21" s="195">
        <f>SUM(Q10:Q20)</f>
        <v>0</v>
      </c>
      <c r="R21" s="195">
        <f>SUM(R10:R20)</f>
        <v>0</v>
      </c>
      <c r="S21" s="195">
        <f>SUM(S10:S20)</f>
        <v>0</v>
      </c>
      <c r="T21" s="85"/>
      <c r="U21" s="195">
        <f>SUM(U10:U20)</f>
        <v>0</v>
      </c>
      <c r="V21" s="195">
        <f>SUM(V10:V20)</f>
        <v>0</v>
      </c>
      <c r="W21" s="217"/>
      <c r="X21" s="218"/>
      <c r="Y21" s="278">
        <f>SUM(Y10:Y14)+SUM(Y16:Y20)</f>
        <v>0</v>
      </c>
      <c r="Z21" s="465" t="str">
        <f>IF(M21=0,"0",Y21/M21)</f>
        <v>0</v>
      </c>
      <c r="AA21" s="123"/>
      <c r="AB21" s="40"/>
      <c r="AC21" s="40"/>
      <c r="AD21" s="40"/>
      <c r="AE21" s="40"/>
      <c r="AF21" s="40"/>
      <c r="AG21" s="40"/>
      <c r="AH21" s="40"/>
      <c r="AI21" s="76"/>
      <c r="AN21" s="40"/>
      <c r="AO21" s="123"/>
      <c r="AP21" s="213"/>
      <c r="AQ21" s="87"/>
      <c r="AR21" s="87"/>
      <c r="AS21" s="87"/>
      <c r="AT21" s="40"/>
      <c r="AU21" s="40"/>
    </row>
    <row r="22" spans="2:47" s="4" customFormat="1" ht="62.25" customHeight="1" thickBot="1" x14ac:dyDescent="0.3">
      <c r="B22" s="6"/>
      <c r="C22" s="81"/>
      <c r="D22" s="81"/>
      <c r="E22" s="81"/>
      <c r="F22" s="81"/>
      <c r="G22" s="81"/>
      <c r="H22" s="81"/>
      <c r="I22" s="81"/>
      <c r="J22" s="81"/>
      <c r="K22" s="81"/>
      <c r="L22" s="85" t="s">
        <v>29</v>
      </c>
      <c r="M22" s="85" t="s">
        <v>30</v>
      </c>
      <c r="O22" s="215" t="s">
        <v>340</v>
      </c>
      <c r="P22" s="215" t="s">
        <v>341</v>
      </c>
      <c r="Q22" s="85" t="s">
        <v>31</v>
      </c>
      <c r="R22" s="85" t="s">
        <v>240</v>
      </c>
      <c r="S22" s="85" t="s">
        <v>329</v>
      </c>
      <c r="T22" s="85"/>
      <c r="U22" s="85" t="s">
        <v>33</v>
      </c>
      <c r="V22" s="85" t="s">
        <v>297</v>
      </c>
      <c r="W22" s="85"/>
      <c r="X22" s="85"/>
      <c r="Y22" s="215" t="s">
        <v>254</v>
      </c>
      <c r="Z22" s="85" t="s">
        <v>32</v>
      </c>
      <c r="AA22" s="81"/>
      <c r="AB22" s="81"/>
      <c r="AC22" s="81"/>
      <c r="AD22" s="81"/>
      <c r="AE22" s="81"/>
      <c r="AF22" s="81"/>
      <c r="AG22" s="81"/>
      <c r="AH22" s="81"/>
      <c r="AI22" s="95"/>
      <c r="AN22" s="81"/>
      <c r="AO22" s="125"/>
      <c r="AP22" s="214"/>
      <c r="AQ22" s="87"/>
      <c r="AR22" s="87"/>
      <c r="AS22" s="87"/>
      <c r="AT22" s="81"/>
      <c r="AU22" s="81"/>
    </row>
    <row r="23" spans="2:47" ht="45" customHeight="1" thickBot="1" x14ac:dyDescent="0.3">
      <c r="B23" s="77"/>
      <c r="C23" s="611" t="s">
        <v>288</v>
      </c>
      <c r="D23" s="612"/>
      <c r="E23" s="196">
        <f>Y21</f>
        <v>0</v>
      </c>
      <c r="F23" s="229"/>
      <c r="G23" s="22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76"/>
      <c r="AN23" s="40"/>
      <c r="AO23" s="40"/>
      <c r="AP23" s="213"/>
      <c r="AQ23" s="87"/>
      <c r="AR23" s="87"/>
      <c r="AS23" s="87"/>
      <c r="AT23" s="40"/>
      <c r="AU23" s="40"/>
    </row>
    <row r="24" spans="2:47" ht="45" customHeight="1" thickBot="1" x14ac:dyDescent="0.3">
      <c r="B24" s="77"/>
      <c r="C24" s="611" t="s">
        <v>299</v>
      </c>
      <c r="D24" s="612"/>
      <c r="E24" s="196">
        <f>IF(E23&lt;=('2. Medidas a).i)'!E23+'3. Medidas a).ii)'!E23+'4. Medidas a).iii)'!E23+'5. Medidas a).iv)'!E23+'6. Medidas a).v)'!E23+'7. Medidas b).i)'!E23+'7. Medidas b).ii)'!E23+'8. Medidas c)'!E18+'Poupanças Totais'!D43)*0.3,E23,('2. Medidas a).i)'!E23+'3. Medidas a).ii)'!E23+'4. Medidas a).iii)'!E23+'5. Medidas a).iv)'!E23+'6. Medidas a).v)'!E23+'7. Medidas b).i)'!E23+'7. Medidas b).ii)'!E23+'8. Medidas c)'!E18+'Poupanças Totais'!D43-E23)*0.3/0.7)</f>
        <v>0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76"/>
      <c r="AN24" s="40"/>
      <c r="AO24" s="40"/>
      <c r="AP24" s="213"/>
      <c r="AQ24" s="87"/>
      <c r="AR24" s="87"/>
      <c r="AS24" s="87"/>
      <c r="AT24" s="40"/>
      <c r="AU24" s="40"/>
    </row>
    <row r="25" spans="2:47" x14ac:dyDescent="0.25">
      <c r="B25" s="77"/>
      <c r="C25" s="8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87"/>
      <c r="AI25" s="94"/>
      <c r="AJ25" s="19"/>
      <c r="AN25" s="40"/>
      <c r="AO25" s="40"/>
      <c r="AP25" s="213"/>
      <c r="AQ25" s="40"/>
      <c r="AR25" s="87"/>
      <c r="AS25" s="87"/>
      <c r="AT25" s="40"/>
      <c r="AU25" s="40"/>
    </row>
    <row r="26" spans="2:47" ht="15.75" thickBot="1" x14ac:dyDescent="0.3">
      <c r="B26" s="77"/>
      <c r="C26" s="8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87"/>
      <c r="AI26" s="94"/>
      <c r="AJ26" s="19"/>
      <c r="AN26" s="40"/>
      <c r="AO26" s="40"/>
      <c r="AP26" s="213"/>
      <c r="AQ26" s="40"/>
      <c r="AR26" s="87"/>
      <c r="AS26" s="87"/>
      <c r="AT26" s="40"/>
      <c r="AU26" s="40"/>
    </row>
    <row r="27" spans="2:47" ht="56.25" customHeight="1" thickBot="1" x14ac:dyDescent="0.3">
      <c r="B27" s="77"/>
      <c r="C27" s="38" t="s">
        <v>88</v>
      </c>
      <c r="D27" s="39"/>
      <c r="E27" s="39"/>
      <c r="F27" s="39"/>
      <c r="G27" s="39"/>
      <c r="H27" s="39"/>
      <c r="I27" s="613" t="s">
        <v>245</v>
      </c>
      <c r="J27" s="615"/>
      <c r="K27" s="615"/>
      <c r="L27" s="615"/>
      <c r="M27" s="615"/>
      <c r="N27" s="615"/>
      <c r="O27" s="615"/>
      <c r="P27" s="615"/>
      <c r="Q27" s="615"/>
      <c r="R27" s="615"/>
      <c r="S27" s="615"/>
      <c r="T27" s="615"/>
      <c r="U27" s="615"/>
      <c r="V27" s="615"/>
      <c r="W27" s="615"/>
      <c r="X27" s="615"/>
      <c r="Y27" s="615"/>
      <c r="Z27" s="615"/>
      <c r="AA27" s="615"/>
      <c r="AB27" s="615"/>
      <c r="AC27" s="615"/>
      <c r="AD27" s="615"/>
      <c r="AE27" s="615"/>
      <c r="AF27" s="615"/>
      <c r="AG27" s="615"/>
      <c r="AH27" s="616"/>
      <c r="AI27" s="94"/>
      <c r="AJ27" s="19"/>
      <c r="AN27" s="40"/>
      <c r="AO27" s="40"/>
      <c r="AP27" s="213"/>
      <c r="AQ27" s="40"/>
      <c r="AR27" s="87"/>
      <c r="AS27" s="87"/>
      <c r="AT27" s="40"/>
      <c r="AU27" s="40"/>
    </row>
    <row r="28" spans="2:47" ht="15.75" thickBot="1" x14ac:dyDescent="0.3">
      <c r="B28" s="77"/>
      <c r="C28" s="11"/>
      <c r="D28" s="33"/>
      <c r="E28" s="33"/>
      <c r="F28" s="33"/>
      <c r="G28" s="12"/>
      <c r="H28" s="33"/>
      <c r="I28" s="627" t="s">
        <v>43</v>
      </c>
      <c r="J28" s="628"/>
      <c r="K28" s="628"/>
      <c r="L28" s="628"/>
      <c r="M28" s="628"/>
      <c r="N28" s="628"/>
      <c r="O28" s="628"/>
      <c r="P28" s="628"/>
      <c r="Q28" s="628"/>
      <c r="R28" s="628"/>
      <c r="S28" s="628"/>
      <c r="T28" s="628"/>
      <c r="U28" s="628"/>
      <c r="V28" s="628"/>
      <c r="W28" s="628"/>
      <c r="X28" s="628"/>
      <c r="Y28" s="628"/>
      <c r="Z28" s="628"/>
      <c r="AA28" s="628"/>
      <c r="AB28" s="628"/>
      <c r="AC28" s="628"/>
      <c r="AD28" s="628"/>
      <c r="AE28" s="628"/>
      <c r="AF28" s="628"/>
      <c r="AG28" s="629"/>
      <c r="AH28" s="14"/>
      <c r="AI28" s="94"/>
      <c r="AJ28" s="19"/>
      <c r="AN28" s="40"/>
      <c r="AO28" s="40"/>
      <c r="AP28" s="40"/>
      <c r="AQ28" s="40"/>
      <c r="AR28" s="87"/>
      <c r="AS28" s="87"/>
      <c r="AT28" s="40"/>
      <c r="AU28" s="40"/>
    </row>
    <row r="29" spans="2:47" ht="28.5" customHeight="1" thickBot="1" x14ac:dyDescent="0.3">
      <c r="B29" s="77"/>
      <c r="C29" s="32" t="s">
        <v>89</v>
      </c>
      <c r="D29" s="199" t="s">
        <v>44</v>
      </c>
      <c r="E29" s="199" t="s">
        <v>241</v>
      </c>
      <c r="F29" s="199" t="s">
        <v>242</v>
      </c>
      <c r="G29" s="610" t="s">
        <v>244</v>
      </c>
      <c r="H29" s="631"/>
      <c r="I29" s="271">
        <v>1</v>
      </c>
      <c r="J29" s="271">
        <v>2</v>
      </c>
      <c r="K29" s="271">
        <v>3</v>
      </c>
      <c r="L29" s="271">
        <v>4</v>
      </c>
      <c r="M29" s="271">
        <v>5</v>
      </c>
      <c r="N29" s="271">
        <v>6</v>
      </c>
      <c r="O29" s="271">
        <v>7</v>
      </c>
      <c r="P29" s="271">
        <v>8</v>
      </c>
      <c r="Q29" s="271">
        <v>9</v>
      </c>
      <c r="R29" s="271">
        <v>10</v>
      </c>
      <c r="S29" s="271">
        <v>11</v>
      </c>
      <c r="T29" s="271">
        <v>12</v>
      </c>
      <c r="U29" s="271">
        <v>13</v>
      </c>
      <c r="V29" s="271">
        <v>14</v>
      </c>
      <c r="W29" s="271">
        <v>15</v>
      </c>
      <c r="X29" s="271">
        <v>16</v>
      </c>
      <c r="Y29" s="271">
        <v>17</v>
      </c>
      <c r="Z29" s="271">
        <v>18</v>
      </c>
      <c r="AA29" s="271">
        <v>19</v>
      </c>
      <c r="AB29" s="271">
        <v>20</v>
      </c>
      <c r="AC29" s="271">
        <v>21</v>
      </c>
      <c r="AD29" s="271">
        <v>22</v>
      </c>
      <c r="AE29" s="271">
        <v>23</v>
      </c>
      <c r="AF29" s="271">
        <v>24</v>
      </c>
      <c r="AG29" s="271">
        <v>25</v>
      </c>
      <c r="AH29" s="202" t="s">
        <v>90</v>
      </c>
      <c r="AI29" s="94"/>
      <c r="AJ29" s="19"/>
      <c r="AN29" s="40"/>
      <c r="AO29" s="40"/>
      <c r="AP29" s="40"/>
      <c r="AQ29" s="40"/>
      <c r="AR29" s="40"/>
      <c r="AS29" s="40"/>
      <c r="AT29" s="40"/>
      <c r="AU29" s="40"/>
    </row>
    <row r="30" spans="2:47" ht="15.75" thickBot="1" x14ac:dyDescent="0.3">
      <c r="B30" s="77"/>
      <c r="C30" s="25">
        <f>C10</f>
        <v>1</v>
      </c>
      <c r="D30" s="115">
        <f>M10</f>
        <v>0</v>
      </c>
      <c r="E30" s="115">
        <f>Q10</f>
        <v>0</v>
      </c>
      <c r="F30" s="115">
        <f>R10</f>
        <v>0</v>
      </c>
      <c r="G30" s="115">
        <f>IF(D30="","",D30-E30-F30)</f>
        <v>0</v>
      </c>
      <c r="H30" s="34"/>
      <c r="I30" s="226">
        <f>$G$30</f>
        <v>0</v>
      </c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6"/>
      <c r="V30" s="516"/>
      <c r="W30" s="516"/>
      <c r="X30" s="516"/>
      <c r="Y30" s="516"/>
      <c r="Z30" s="516"/>
      <c r="AA30" s="516"/>
      <c r="AB30" s="516"/>
      <c r="AC30" s="516"/>
      <c r="AD30" s="516"/>
      <c r="AE30" s="516"/>
      <c r="AF30" s="516"/>
      <c r="AG30" s="516"/>
      <c r="AH30" s="275">
        <f>SUM(I30:AG30)</f>
        <v>0</v>
      </c>
      <c r="AI30" s="94"/>
      <c r="AJ30" s="19"/>
    </row>
    <row r="31" spans="2:47" ht="15.75" thickBot="1" x14ac:dyDescent="0.3">
      <c r="B31" s="77"/>
      <c r="C31" s="25">
        <f>C11</f>
        <v>2</v>
      </c>
      <c r="D31" s="115">
        <f>M11</f>
        <v>0</v>
      </c>
      <c r="E31" s="115">
        <f t="shared" ref="E31:E34" si="10">Q11</f>
        <v>0</v>
      </c>
      <c r="F31" s="115">
        <f>R11</f>
        <v>0</v>
      </c>
      <c r="G31" s="115">
        <f t="shared" ref="G31:G39" si="11">IF(D31="","",D31-E31-F31)</f>
        <v>0</v>
      </c>
      <c r="H31" s="15"/>
      <c r="I31" s="226">
        <f>$G$31</f>
        <v>0</v>
      </c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516"/>
      <c r="AA31" s="516"/>
      <c r="AB31" s="516"/>
      <c r="AC31" s="516"/>
      <c r="AD31" s="516"/>
      <c r="AE31" s="516"/>
      <c r="AF31" s="516"/>
      <c r="AG31" s="516"/>
      <c r="AH31" s="275">
        <f t="shared" ref="AH31:AH38" si="12">SUM(I31:AG31)</f>
        <v>0</v>
      </c>
      <c r="AI31" s="94"/>
      <c r="AJ31" s="19"/>
    </row>
    <row r="32" spans="2:47" ht="15.75" thickBot="1" x14ac:dyDescent="0.3">
      <c r="B32" s="77"/>
      <c r="C32" s="25">
        <f>C12</f>
        <v>3</v>
      </c>
      <c r="D32" s="115">
        <f>M12</f>
        <v>0</v>
      </c>
      <c r="E32" s="115">
        <f t="shared" si="10"/>
        <v>0</v>
      </c>
      <c r="F32" s="115">
        <f>R12</f>
        <v>0</v>
      </c>
      <c r="G32" s="115">
        <f t="shared" si="11"/>
        <v>0</v>
      </c>
      <c r="H32" s="15"/>
      <c r="I32" s="226">
        <f>$G$32</f>
        <v>0</v>
      </c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6"/>
      <c r="AE32" s="516"/>
      <c r="AF32" s="516"/>
      <c r="AG32" s="516"/>
      <c r="AH32" s="275">
        <f t="shared" si="12"/>
        <v>0</v>
      </c>
      <c r="AI32" s="94"/>
      <c r="AJ32" s="19"/>
    </row>
    <row r="33" spans="2:36" ht="15.75" thickBot="1" x14ac:dyDescent="0.3">
      <c r="B33" s="77"/>
      <c r="C33" s="25">
        <f>C13</f>
        <v>4</v>
      </c>
      <c r="D33" s="115">
        <f>M13</f>
        <v>0</v>
      </c>
      <c r="E33" s="115">
        <f t="shared" si="10"/>
        <v>0</v>
      </c>
      <c r="F33" s="115">
        <f>R13</f>
        <v>0</v>
      </c>
      <c r="G33" s="115">
        <f t="shared" si="11"/>
        <v>0</v>
      </c>
      <c r="H33" s="15"/>
      <c r="I33" s="226">
        <f>$G$33</f>
        <v>0</v>
      </c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275">
        <f t="shared" si="12"/>
        <v>0</v>
      </c>
      <c r="AI33" s="94"/>
      <c r="AJ33" s="19"/>
    </row>
    <row r="34" spans="2:36" ht="15.75" thickBot="1" x14ac:dyDescent="0.3">
      <c r="B34" s="77"/>
      <c r="C34" s="25">
        <f>C14</f>
        <v>5</v>
      </c>
      <c r="D34" s="115">
        <f>M14</f>
        <v>0</v>
      </c>
      <c r="E34" s="115">
        <f t="shared" si="10"/>
        <v>0</v>
      </c>
      <c r="F34" s="115">
        <f>R14</f>
        <v>0</v>
      </c>
      <c r="G34" s="115">
        <f t="shared" si="11"/>
        <v>0</v>
      </c>
      <c r="H34" s="15"/>
      <c r="I34" s="226">
        <f>$G$34</f>
        <v>0</v>
      </c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  <c r="U34" s="516"/>
      <c r="V34" s="516"/>
      <c r="W34" s="516"/>
      <c r="X34" s="516"/>
      <c r="Y34" s="516"/>
      <c r="Z34" s="516"/>
      <c r="AA34" s="516"/>
      <c r="AB34" s="516"/>
      <c r="AC34" s="516"/>
      <c r="AD34" s="516"/>
      <c r="AE34" s="516"/>
      <c r="AF34" s="516"/>
      <c r="AG34" s="516"/>
      <c r="AH34" s="275">
        <f t="shared" si="12"/>
        <v>0</v>
      </c>
      <c r="AI34" s="94"/>
      <c r="AJ34" s="19"/>
    </row>
    <row r="35" spans="2:36" ht="15.75" thickBot="1" x14ac:dyDescent="0.3">
      <c r="B35" s="77"/>
      <c r="C35" s="25">
        <f>C16</f>
        <v>6</v>
      </c>
      <c r="D35" s="116">
        <f>M16</f>
        <v>0</v>
      </c>
      <c r="E35" s="115">
        <f>Q16</f>
        <v>0</v>
      </c>
      <c r="F35" s="115">
        <f>R16</f>
        <v>0</v>
      </c>
      <c r="G35" s="115">
        <f t="shared" si="11"/>
        <v>0</v>
      </c>
      <c r="H35" s="27"/>
      <c r="I35" s="226">
        <f>$G$35</f>
        <v>0</v>
      </c>
      <c r="J35" s="516"/>
      <c r="K35" s="516"/>
      <c r="L35" s="516"/>
      <c r="M35" s="516"/>
      <c r="N35" s="516"/>
      <c r="O35" s="516"/>
      <c r="P35" s="516"/>
      <c r="Q35" s="516"/>
      <c r="R35" s="516"/>
      <c r="S35" s="516"/>
      <c r="T35" s="516"/>
      <c r="U35" s="516"/>
      <c r="V35" s="516"/>
      <c r="W35" s="516"/>
      <c r="X35" s="516"/>
      <c r="Y35" s="516"/>
      <c r="Z35" s="516"/>
      <c r="AA35" s="516"/>
      <c r="AB35" s="516"/>
      <c r="AC35" s="516"/>
      <c r="AD35" s="516"/>
      <c r="AE35" s="516"/>
      <c r="AF35" s="516"/>
      <c r="AG35" s="516"/>
      <c r="AH35" s="275">
        <f t="shared" si="12"/>
        <v>0</v>
      </c>
      <c r="AI35" s="94"/>
      <c r="AJ35" s="19"/>
    </row>
    <row r="36" spans="2:36" ht="15.75" thickBot="1" x14ac:dyDescent="0.3">
      <c r="B36" s="77"/>
      <c r="C36" s="25">
        <f>C17</f>
        <v>7</v>
      </c>
      <c r="D36" s="116">
        <f>M17</f>
        <v>0</v>
      </c>
      <c r="E36" s="115">
        <f t="shared" ref="E36:E39" si="13">Q17</f>
        <v>0</v>
      </c>
      <c r="F36" s="115">
        <f>R17</f>
        <v>0</v>
      </c>
      <c r="G36" s="115">
        <f t="shared" si="11"/>
        <v>0</v>
      </c>
      <c r="H36" s="27"/>
      <c r="I36" s="226">
        <f>$G$36</f>
        <v>0</v>
      </c>
      <c r="J36" s="516"/>
      <c r="K36" s="516"/>
      <c r="L36" s="516"/>
      <c r="M36" s="516"/>
      <c r="N36" s="516"/>
      <c r="O36" s="516"/>
      <c r="P36" s="516"/>
      <c r="Q36" s="516"/>
      <c r="R36" s="516"/>
      <c r="S36" s="516"/>
      <c r="T36" s="516"/>
      <c r="U36" s="516"/>
      <c r="V36" s="516"/>
      <c r="W36" s="516"/>
      <c r="X36" s="516"/>
      <c r="Y36" s="516"/>
      <c r="Z36" s="516"/>
      <c r="AA36" s="516"/>
      <c r="AB36" s="516"/>
      <c r="AC36" s="516"/>
      <c r="AD36" s="516"/>
      <c r="AE36" s="516"/>
      <c r="AF36" s="516"/>
      <c r="AG36" s="516"/>
      <c r="AH36" s="275">
        <f t="shared" si="12"/>
        <v>0</v>
      </c>
      <c r="AI36" s="94"/>
      <c r="AJ36" s="19"/>
    </row>
    <row r="37" spans="2:36" ht="15.75" thickBot="1" x14ac:dyDescent="0.3">
      <c r="B37" s="77"/>
      <c r="C37" s="25">
        <f>C18</f>
        <v>8</v>
      </c>
      <c r="D37" s="116">
        <f>M18</f>
        <v>0</v>
      </c>
      <c r="E37" s="115">
        <f t="shared" si="13"/>
        <v>0</v>
      </c>
      <c r="F37" s="115">
        <f>R18</f>
        <v>0</v>
      </c>
      <c r="G37" s="115">
        <f t="shared" si="11"/>
        <v>0</v>
      </c>
      <c r="H37" s="27"/>
      <c r="I37" s="226">
        <f>$G$37</f>
        <v>0</v>
      </c>
      <c r="J37" s="516"/>
      <c r="K37" s="516"/>
      <c r="L37" s="516"/>
      <c r="M37" s="516"/>
      <c r="N37" s="516"/>
      <c r="O37" s="516"/>
      <c r="P37" s="516"/>
      <c r="Q37" s="516"/>
      <c r="R37" s="516"/>
      <c r="S37" s="516"/>
      <c r="T37" s="516"/>
      <c r="U37" s="516"/>
      <c r="V37" s="516"/>
      <c r="W37" s="516"/>
      <c r="X37" s="516"/>
      <c r="Y37" s="516"/>
      <c r="Z37" s="516"/>
      <c r="AA37" s="516"/>
      <c r="AB37" s="516"/>
      <c r="AC37" s="516"/>
      <c r="AD37" s="516"/>
      <c r="AE37" s="516"/>
      <c r="AF37" s="516"/>
      <c r="AG37" s="516"/>
      <c r="AH37" s="275">
        <f t="shared" si="12"/>
        <v>0</v>
      </c>
      <c r="AI37" s="94"/>
      <c r="AJ37" s="19"/>
    </row>
    <row r="38" spans="2:36" ht="15.75" thickBot="1" x14ac:dyDescent="0.3">
      <c r="B38" s="77"/>
      <c r="C38" s="25">
        <f>C19</f>
        <v>9</v>
      </c>
      <c r="D38" s="116">
        <f>M19</f>
        <v>0</v>
      </c>
      <c r="E38" s="115">
        <f t="shared" si="13"/>
        <v>0</v>
      </c>
      <c r="F38" s="115">
        <f>R19</f>
        <v>0</v>
      </c>
      <c r="G38" s="115">
        <f t="shared" si="11"/>
        <v>0</v>
      </c>
      <c r="H38" s="27"/>
      <c r="I38" s="226">
        <f>$G$38</f>
        <v>0</v>
      </c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516"/>
      <c r="AA38" s="516"/>
      <c r="AB38" s="516"/>
      <c r="AC38" s="516"/>
      <c r="AD38" s="516"/>
      <c r="AE38" s="516"/>
      <c r="AF38" s="516"/>
      <c r="AG38" s="516"/>
      <c r="AH38" s="275">
        <f t="shared" si="12"/>
        <v>0</v>
      </c>
      <c r="AI38" s="94"/>
      <c r="AJ38" s="19"/>
    </row>
    <row r="39" spans="2:36" ht="15.75" thickBot="1" x14ac:dyDescent="0.3">
      <c r="B39" s="77"/>
      <c r="C39" s="25">
        <f>C20</f>
        <v>10</v>
      </c>
      <c r="D39" s="116">
        <f>M20</f>
        <v>0</v>
      </c>
      <c r="E39" s="115">
        <f t="shared" si="13"/>
        <v>0</v>
      </c>
      <c r="F39" s="115">
        <f>R20</f>
        <v>0</v>
      </c>
      <c r="G39" s="115">
        <f t="shared" si="11"/>
        <v>0</v>
      </c>
      <c r="H39" s="27"/>
      <c r="I39" s="226">
        <f>$G$39</f>
        <v>0</v>
      </c>
      <c r="J39" s="516"/>
      <c r="K39" s="516"/>
      <c r="L39" s="516"/>
      <c r="M39" s="516"/>
      <c r="N39" s="516"/>
      <c r="O39" s="516"/>
      <c r="P39" s="516"/>
      <c r="Q39" s="516"/>
      <c r="R39" s="516"/>
      <c r="S39" s="516"/>
      <c r="T39" s="516"/>
      <c r="U39" s="516"/>
      <c r="V39" s="516"/>
      <c r="W39" s="516"/>
      <c r="X39" s="516"/>
      <c r="Y39" s="516"/>
      <c r="Z39" s="516"/>
      <c r="AA39" s="516"/>
      <c r="AB39" s="516"/>
      <c r="AC39" s="516"/>
      <c r="AD39" s="516"/>
      <c r="AE39" s="516"/>
      <c r="AF39" s="516"/>
      <c r="AG39" s="516"/>
      <c r="AH39" s="275">
        <f>SUM(I39:AG39)</f>
        <v>0</v>
      </c>
      <c r="AI39" s="94"/>
      <c r="AJ39" s="19"/>
    </row>
    <row r="40" spans="2:36" ht="15.75" thickBot="1" x14ac:dyDescent="0.3">
      <c r="B40" s="77"/>
      <c r="C40" s="25"/>
      <c r="D40" s="49"/>
      <c r="E40" s="49"/>
      <c r="F40" s="49"/>
      <c r="G40" s="15"/>
      <c r="H40" s="52" t="s">
        <v>91</v>
      </c>
      <c r="I40" s="198">
        <f>SUM(I30:I39)</f>
        <v>0</v>
      </c>
      <c r="J40" s="198">
        <f t="shared" ref="J40:AG40" si="14">SUM(J30:J39)</f>
        <v>0</v>
      </c>
      <c r="K40" s="198">
        <f t="shared" si="14"/>
        <v>0</v>
      </c>
      <c r="L40" s="198">
        <f t="shared" si="14"/>
        <v>0</v>
      </c>
      <c r="M40" s="198">
        <f t="shared" si="14"/>
        <v>0</v>
      </c>
      <c r="N40" s="198">
        <f t="shared" si="14"/>
        <v>0</v>
      </c>
      <c r="O40" s="198">
        <f t="shared" si="14"/>
        <v>0</v>
      </c>
      <c r="P40" s="198">
        <f t="shared" si="14"/>
        <v>0</v>
      </c>
      <c r="Q40" s="198">
        <f t="shared" si="14"/>
        <v>0</v>
      </c>
      <c r="R40" s="198">
        <f t="shared" si="14"/>
        <v>0</v>
      </c>
      <c r="S40" s="198">
        <f t="shared" si="14"/>
        <v>0</v>
      </c>
      <c r="T40" s="198">
        <f t="shared" si="14"/>
        <v>0</v>
      </c>
      <c r="U40" s="198">
        <f t="shared" si="14"/>
        <v>0</v>
      </c>
      <c r="V40" s="198">
        <f t="shared" si="14"/>
        <v>0</v>
      </c>
      <c r="W40" s="198">
        <f t="shared" si="14"/>
        <v>0</v>
      </c>
      <c r="X40" s="198">
        <f t="shared" si="14"/>
        <v>0</v>
      </c>
      <c r="Y40" s="198">
        <f t="shared" si="14"/>
        <v>0</v>
      </c>
      <c r="Z40" s="198">
        <f t="shared" si="14"/>
        <v>0</v>
      </c>
      <c r="AA40" s="198">
        <f t="shared" si="14"/>
        <v>0</v>
      </c>
      <c r="AB40" s="198">
        <f t="shared" si="14"/>
        <v>0</v>
      </c>
      <c r="AC40" s="198">
        <f t="shared" si="14"/>
        <v>0</v>
      </c>
      <c r="AD40" s="198">
        <f t="shared" si="14"/>
        <v>0</v>
      </c>
      <c r="AE40" s="198">
        <f t="shared" si="14"/>
        <v>0</v>
      </c>
      <c r="AF40" s="198">
        <f t="shared" si="14"/>
        <v>0</v>
      </c>
      <c r="AG40" s="198">
        <f t="shared" si="14"/>
        <v>0</v>
      </c>
      <c r="AH40" s="198">
        <f t="shared" ref="AH40" si="15">SUM(AH30:AH39)</f>
        <v>0</v>
      </c>
      <c r="AI40" s="94"/>
      <c r="AJ40" s="19"/>
    </row>
    <row r="41" spans="2:36" ht="15.75" thickBot="1" x14ac:dyDescent="0.3">
      <c r="B41" s="77"/>
      <c r="C41" s="25"/>
      <c r="D41" s="9"/>
      <c r="E41" s="9"/>
      <c r="F41" s="9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35"/>
      <c r="AI41" s="94"/>
      <c r="AJ41" s="19"/>
    </row>
    <row r="42" spans="2:36" ht="28.5" customHeight="1" thickBot="1" x14ac:dyDescent="0.3">
      <c r="B42" s="77"/>
      <c r="C42" s="32" t="s">
        <v>89</v>
      </c>
      <c r="D42" s="201" t="s">
        <v>45</v>
      </c>
      <c r="E42" s="200"/>
      <c r="F42" s="200"/>
      <c r="G42" s="610" t="s">
        <v>243</v>
      </c>
      <c r="H42" s="631"/>
      <c r="I42" s="271">
        <v>1</v>
      </c>
      <c r="J42" s="271">
        <v>2</v>
      </c>
      <c r="K42" s="271">
        <v>3</v>
      </c>
      <c r="L42" s="271">
        <v>4</v>
      </c>
      <c r="M42" s="271">
        <v>5</v>
      </c>
      <c r="N42" s="271">
        <v>6</v>
      </c>
      <c r="O42" s="271">
        <v>7</v>
      </c>
      <c r="P42" s="271">
        <v>8</v>
      </c>
      <c r="Q42" s="271">
        <v>9</v>
      </c>
      <c r="R42" s="271">
        <v>10</v>
      </c>
      <c r="S42" s="271">
        <v>11</v>
      </c>
      <c r="T42" s="271">
        <v>12</v>
      </c>
      <c r="U42" s="271">
        <v>13</v>
      </c>
      <c r="V42" s="271">
        <v>14</v>
      </c>
      <c r="W42" s="271">
        <v>15</v>
      </c>
      <c r="X42" s="271">
        <v>16</v>
      </c>
      <c r="Y42" s="271">
        <v>17</v>
      </c>
      <c r="Z42" s="271">
        <v>18</v>
      </c>
      <c r="AA42" s="271">
        <v>19</v>
      </c>
      <c r="AB42" s="271">
        <v>20</v>
      </c>
      <c r="AC42" s="271">
        <v>21</v>
      </c>
      <c r="AD42" s="271">
        <v>22</v>
      </c>
      <c r="AE42" s="271">
        <v>23</v>
      </c>
      <c r="AF42" s="271">
        <v>24</v>
      </c>
      <c r="AG42" s="271">
        <v>25</v>
      </c>
      <c r="AH42" s="202" t="s">
        <v>90</v>
      </c>
      <c r="AI42" s="94"/>
      <c r="AJ42" s="19"/>
    </row>
    <row r="43" spans="2:36" ht="15.75" thickBot="1" x14ac:dyDescent="0.3">
      <c r="B43" s="77"/>
      <c r="C43" s="50">
        <f t="shared" ref="C43:C52" si="16">C30</f>
        <v>1</v>
      </c>
      <c r="D43" s="416">
        <f>L10</f>
        <v>0</v>
      </c>
      <c r="E43" s="417"/>
      <c r="F43" s="417"/>
      <c r="G43" s="416">
        <f>IF(D43="","",D43-E43-F43)</f>
        <v>0</v>
      </c>
      <c r="H43" s="15"/>
      <c r="I43" s="517">
        <f>$G$43</f>
        <v>0</v>
      </c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518"/>
      <c r="U43" s="518"/>
      <c r="V43" s="518"/>
      <c r="W43" s="518"/>
      <c r="X43" s="518"/>
      <c r="Y43" s="518"/>
      <c r="Z43" s="518"/>
      <c r="AA43" s="518"/>
      <c r="AB43" s="518"/>
      <c r="AC43" s="518"/>
      <c r="AD43" s="518"/>
      <c r="AE43" s="518"/>
      <c r="AF43" s="518"/>
      <c r="AG43" s="518"/>
      <c r="AH43" s="519">
        <f>SUM(I43:AG43)</f>
        <v>0</v>
      </c>
      <c r="AI43" s="94"/>
      <c r="AJ43" s="19"/>
    </row>
    <row r="44" spans="2:36" ht="15.75" thickBot="1" x14ac:dyDescent="0.3">
      <c r="B44" s="77"/>
      <c r="C44" s="50">
        <f t="shared" si="16"/>
        <v>2</v>
      </c>
      <c r="D44" s="416">
        <f>L11</f>
        <v>0</v>
      </c>
      <c r="E44" s="417"/>
      <c r="F44" s="417"/>
      <c r="G44" s="416">
        <f t="shared" ref="G44:G52" si="17">IF(D44="","",D44-E44-F44)</f>
        <v>0</v>
      </c>
      <c r="H44" s="15"/>
      <c r="I44" s="517">
        <f>$G$44</f>
        <v>0</v>
      </c>
      <c r="J44" s="518"/>
      <c r="K44" s="518"/>
      <c r="L44" s="518"/>
      <c r="M44" s="518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518"/>
      <c r="Z44" s="518"/>
      <c r="AA44" s="518"/>
      <c r="AB44" s="518"/>
      <c r="AC44" s="518"/>
      <c r="AD44" s="518"/>
      <c r="AE44" s="518"/>
      <c r="AF44" s="518"/>
      <c r="AG44" s="518"/>
      <c r="AH44" s="519">
        <f t="shared" ref="AH44:AH51" si="18">SUM(I44:AG44)</f>
        <v>0</v>
      </c>
      <c r="AI44" s="94"/>
      <c r="AJ44" s="19"/>
    </row>
    <row r="45" spans="2:36" ht="15.75" thickBot="1" x14ac:dyDescent="0.3">
      <c r="B45" s="77"/>
      <c r="C45" s="50">
        <f t="shared" si="16"/>
        <v>3</v>
      </c>
      <c r="D45" s="416">
        <f>L12</f>
        <v>0</v>
      </c>
      <c r="E45" s="417"/>
      <c r="F45" s="417"/>
      <c r="G45" s="416">
        <f t="shared" si="17"/>
        <v>0</v>
      </c>
      <c r="H45" s="15"/>
      <c r="I45" s="517">
        <f>$G$45</f>
        <v>0</v>
      </c>
      <c r="J45" s="518"/>
      <c r="K45" s="518"/>
      <c r="L45" s="518"/>
      <c r="M45" s="518"/>
      <c r="N45" s="518"/>
      <c r="O45" s="518"/>
      <c r="P45" s="518"/>
      <c r="Q45" s="518"/>
      <c r="R45" s="518"/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18"/>
      <c r="AE45" s="518"/>
      <c r="AF45" s="518"/>
      <c r="AG45" s="518"/>
      <c r="AH45" s="519">
        <f t="shared" si="18"/>
        <v>0</v>
      </c>
      <c r="AI45" s="94"/>
      <c r="AJ45" s="19"/>
    </row>
    <row r="46" spans="2:36" ht="15.75" thickBot="1" x14ac:dyDescent="0.3">
      <c r="B46" s="77"/>
      <c r="C46" s="50">
        <f t="shared" si="16"/>
        <v>4</v>
      </c>
      <c r="D46" s="416">
        <f>L13</f>
        <v>0</v>
      </c>
      <c r="E46" s="417"/>
      <c r="F46" s="417"/>
      <c r="G46" s="416">
        <f t="shared" si="17"/>
        <v>0</v>
      </c>
      <c r="H46" s="15"/>
      <c r="I46" s="517">
        <f>$G$46</f>
        <v>0</v>
      </c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9">
        <f t="shared" si="18"/>
        <v>0</v>
      </c>
      <c r="AI46" s="94"/>
      <c r="AJ46" s="19"/>
    </row>
    <row r="47" spans="2:36" ht="15.75" thickBot="1" x14ac:dyDescent="0.3">
      <c r="B47" s="77"/>
      <c r="C47" s="51">
        <f t="shared" si="16"/>
        <v>5</v>
      </c>
      <c r="D47" s="416">
        <f>L14</f>
        <v>0</v>
      </c>
      <c r="E47" s="417"/>
      <c r="F47" s="417"/>
      <c r="G47" s="416">
        <f t="shared" si="17"/>
        <v>0</v>
      </c>
      <c r="H47" s="15"/>
      <c r="I47" s="517">
        <f>$G$47</f>
        <v>0</v>
      </c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9">
        <f t="shared" si="18"/>
        <v>0</v>
      </c>
      <c r="AI47" s="94"/>
      <c r="AJ47" s="19"/>
    </row>
    <row r="48" spans="2:36" ht="15.75" thickBot="1" x14ac:dyDescent="0.3">
      <c r="B48" s="77"/>
      <c r="C48" s="51">
        <f t="shared" si="16"/>
        <v>6</v>
      </c>
      <c r="D48" s="418">
        <f>L16</f>
        <v>0</v>
      </c>
      <c r="E48" s="419"/>
      <c r="F48" s="419"/>
      <c r="G48" s="416">
        <f t="shared" si="17"/>
        <v>0</v>
      </c>
      <c r="H48" s="34"/>
      <c r="I48" s="517">
        <f>$G$48</f>
        <v>0</v>
      </c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519">
        <f t="shared" si="18"/>
        <v>0</v>
      </c>
      <c r="AI48" s="94"/>
      <c r="AJ48" s="19"/>
    </row>
    <row r="49" spans="2:36" ht="15.75" thickBot="1" x14ac:dyDescent="0.3">
      <c r="B49" s="77"/>
      <c r="C49" s="51">
        <f t="shared" si="16"/>
        <v>7</v>
      </c>
      <c r="D49" s="418">
        <f>L17</f>
        <v>0</v>
      </c>
      <c r="E49" s="419"/>
      <c r="F49" s="419"/>
      <c r="G49" s="416">
        <f t="shared" si="17"/>
        <v>0</v>
      </c>
      <c r="H49" s="15"/>
      <c r="I49" s="517">
        <f>$G$49</f>
        <v>0</v>
      </c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>
        <f t="shared" si="18"/>
        <v>0</v>
      </c>
      <c r="AI49" s="94"/>
      <c r="AJ49" s="19"/>
    </row>
    <row r="50" spans="2:36" ht="15.75" thickBot="1" x14ac:dyDescent="0.3">
      <c r="B50" s="77"/>
      <c r="C50" s="51">
        <f t="shared" si="16"/>
        <v>8</v>
      </c>
      <c r="D50" s="418">
        <f>L18</f>
        <v>0</v>
      </c>
      <c r="E50" s="419"/>
      <c r="F50" s="419"/>
      <c r="G50" s="416">
        <f t="shared" si="17"/>
        <v>0</v>
      </c>
      <c r="H50" s="15"/>
      <c r="I50" s="517">
        <f>$G$50</f>
        <v>0</v>
      </c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  <c r="AH50" s="519">
        <f t="shared" si="18"/>
        <v>0</v>
      </c>
      <c r="AI50" s="76"/>
    </row>
    <row r="51" spans="2:36" ht="15.75" thickBot="1" x14ac:dyDescent="0.3">
      <c r="B51" s="77"/>
      <c r="C51" s="51">
        <f t="shared" si="16"/>
        <v>9</v>
      </c>
      <c r="D51" s="418">
        <f>L19</f>
        <v>0</v>
      </c>
      <c r="E51" s="419"/>
      <c r="F51" s="419"/>
      <c r="G51" s="416">
        <f t="shared" si="17"/>
        <v>0</v>
      </c>
      <c r="H51" s="15"/>
      <c r="I51" s="517">
        <f>$G$51</f>
        <v>0</v>
      </c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8"/>
      <c r="AB51" s="518"/>
      <c r="AC51" s="518"/>
      <c r="AD51" s="518"/>
      <c r="AE51" s="518"/>
      <c r="AF51" s="518"/>
      <c r="AG51" s="518"/>
      <c r="AH51" s="519">
        <f t="shared" si="18"/>
        <v>0</v>
      </c>
      <c r="AI51" s="76"/>
    </row>
    <row r="52" spans="2:36" ht="15.75" customHeight="1" thickBot="1" x14ac:dyDescent="0.3">
      <c r="B52" s="77"/>
      <c r="C52" s="51">
        <f t="shared" si="16"/>
        <v>10</v>
      </c>
      <c r="D52" s="418">
        <f>L20</f>
        <v>0</v>
      </c>
      <c r="E52" s="419"/>
      <c r="F52" s="419"/>
      <c r="G52" s="416">
        <f t="shared" si="17"/>
        <v>0</v>
      </c>
      <c r="H52" s="15"/>
      <c r="I52" s="517">
        <f>$G$52</f>
        <v>0</v>
      </c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518"/>
      <c r="W52" s="518"/>
      <c r="X52" s="518"/>
      <c r="Y52" s="518"/>
      <c r="Z52" s="518"/>
      <c r="AA52" s="518"/>
      <c r="AB52" s="518"/>
      <c r="AC52" s="518"/>
      <c r="AD52" s="518"/>
      <c r="AE52" s="518"/>
      <c r="AF52" s="518"/>
      <c r="AG52" s="518"/>
      <c r="AH52" s="54">
        <f>SUM(N52:AG52)</f>
        <v>0</v>
      </c>
      <c r="AI52" s="76"/>
    </row>
    <row r="53" spans="2:36" ht="15.75" thickBot="1" x14ac:dyDescent="0.3">
      <c r="B53" s="77"/>
      <c r="C53" s="13"/>
      <c r="D53" s="118"/>
      <c r="E53" s="118"/>
      <c r="F53" s="118"/>
      <c r="G53" s="15"/>
      <c r="H53" s="52" t="s">
        <v>91</v>
      </c>
      <c r="I53" s="520">
        <f t="shared" ref="I53:AG53" si="19">SUM(I43:I52)</f>
        <v>0</v>
      </c>
      <c r="J53" s="520">
        <f t="shared" si="19"/>
        <v>0</v>
      </c>
      <c r="K53" s="520">
        <f t="shared" si="19"/>
        <v>0</v>
      </c>
      <c r="L53" s="520">
        <f t="shared" si="19"/>
        <v>0</v>
      </c>
      <c r="M53" s="520">
        <f t="shared" si="19"/>
        <v>0</v>
      </c>
      <c r="N53" s="520">
        <f t="shared" si="19"/>
        <v>0</v>
      </c>
      <c r="O53" s="520">
        <f t="shared" si="19"/>
        <v>0</v>
      </c>
      <c r="P53" s="520">
        <f t="shared" si="19"/>
        <v>0</v>
      </c>
      <c r="Q53" s="520">
        <f t="shared" si="19"/>
        <v>0</v>
      </c>
      <c r="R53" s="520">
        <f t="shared" si="19"/>
        <v>0</v>
      </c>
      <c r="S53" s="520">
        <f t="shared" si="19"/>
        <v>0</v>
      </c>
      <c r="T53" s="520">
        <f t="shared" si="19"/>
        <v>0</v>
      </c>
      <c r="U53" s="520">
        <f t="shared" si="19"/>
        <v>0</v>
      </c>
      <c r="V53" s="520">
        <f t="shared" si="19"/>
        <v>0</v>
      </c>
      <c r="W53" s="520">
        <f t="shared" si="19"/>
        <v>0</v>
      </c>
      <c r="X53" s="520">
        <f t="shared" si="19"/>
        <v>0</v>
      </c>
      <c r="Y53" s="520">
        <f t="shared" si="19"/>
        <v>0</v>
      </c>
      <c r="Z53" s="520">
        <f t="shared" si="19"/>
        <v>0</v>
      </c>
      <c r="AA53" s="520">
        <f t="shared" si="19"/>
        <v>0</v>
      </c>
      <c r="AB53" s="520">
        <f t="shared" si="19"/>
        <v>0</v>
      </c>
      <c r="AC53" s="520">
        <f t="shared" si="19"/>
        <v>0</v>
      </c>
      <c r="AD53" s="520">
        <f t="shared" si="19"/>
        <v>0</v>
      </c>
      <c r="AE53" s="520">
        <f t="shared" si="19"/>
        <v>0</v>
      </c>
      <c r="AF53" s="520">
        <f t="shared" si="19"/>
        <v>0</v>
      </c>
      <c r="AG53" s="520">
        <f t="shared" si="19"/>
        <v>0</v>
      </c>
      <c r="AH53" s="54">
        <f>SUM(AH43:AH52)</f>
        <v>0</v>
      </c>
      <c r="AI53" s="76"/>
    </row>
    <row r="54" spans="2:36" ht="24.75" customHeight="1" thickBot="1" x14ac:dyDescent="0.3">
      <c r="B54" s="77"/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7"/>
      <c r="AI54" s="76"/>
      <c r="AJ54" s="19"/>
    </row>
    <row r="55" spans="2:36" ht="24.75" customHeight="1" x14ac:dyDescent="0.25">
      <c r="B55" s="77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76"/>
      <c r="AJ55" s="19"/>
    </row>
    <row r="56" spans="2:36" x14ac:dyDescent="0.25">
      <c r="B56" s="77"/>
      <c r="C56" s="81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76"/>
      <c r="AJ56" s="19"/>
    </row>
    <row r="57" spans="2:36" x14ac:dyDescent="0.25">
      <c r="B57" s="77"/>
      <c r="C57" s="81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76"/>
      <c r="AJ57" s="19"/>
    </row>
    <row r="58" spans="2:36" ht="15.75" thickBot="1" x14ac:dyDescent="0.3">
      <c r="B58" s="96"/>
      <c r="C58" s="126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4"/>
      <c r="AJ58" s="19"/>
    </row>
    <row r="59" spans="2:36" x14ac:dyDescent="0.25">
      <c r="Z59" s="5"/>
      <c r="AA59" s="5"/>
      <c r="AJ59" s="19"/>
    </row>
    <row r="60" spans="2:36" x14ac:dyDescent="0.25">
      <c r="Z60" s="5"/>
      <c r="AA60" s="5"/>
      <c r="AJ60" s="19"/>
    </row>
    <row r="61" spans="2:36" x14ac:dyDescent="0.25">
      <c r="AJ61" s="19"/>
    </row>
    <row r="62" spans="2:36" x14ac:dyDescent="0.25">
      <c r="AJ62" s="19"/>
    </row>
    <row r="63" spans="2:36" x14ac:dyDescent="0.25">
      <c r="AJ63" s="19"/>
    </row>
    <row r="64" spans="2:36" x14ac:dyDescent="0.25">
      <c r="AJ64" s="19"/>
    </row>
    <row r="65" spans="36:36" x14ac:dyDescent="0.25">
      <c r="AJ65" s="19"/>
    </row>
    <row r="66" spans="36:36" x14ac:dyDescent="0.25">
      <c r="AJ66" s="19"/>
    </row>
    <row r="67" spans="36:36" x14ac:dyDescent="0.25">
      <c r="AJ67" s="19"/>
    </row>
    <row r="68" spans="36:36" x14ac:dyDescent="0.25">
      <c r="AJ68" s="19"/>
    </row>
    <row r="69" spans="36:36" x14ac:dyDescent="0.25">
      <c r="AJ69" s="19"/>
    </row>
    <row r="70" spans="36:36" x14ac:dyDescent="0.25">
      <c r="AJ70" s="19"/>
    </row>
    <row r="71" spans="36:36" x14ac:dyDescent="0.25">
      <c r="AJ71" s="19"/>
    </row>
    <row r="72" spans="36:36" x14ac:dyDescent="0.25">
      <c r="AJ72" s="19"/>
    </row>
    <row r="73" spans="36:36" x14ac:dyDescent="0.25">
      <c r="AJ73" s="19"/>
    </row>
    <row r="74" spans="36:36" x14ac:dyDescent="0.25">
      <c r="AJ74" s="19"/>
    </row>
    <row r="75" spans="36:36" x14ac:dyDescent="0.25">
      <c r="AJ75" s="19"/>
    </row>
    <row r="76" spans="36:36" x14ac:dyDescent="0.25">
      <c r="AJ76" s="19"/>
    </row>
    <row r="77" spans="36:36" x14ac:dyDescent="0.25">
      <c r="AJ77" s="19"/>
    </row>
    <row r="78" spans="36:36" x14ac:dyDescent="0.25">
      <c r="AJ78" s="19"/>
    </row>
    <row r="79" spans="36:36" x14ac:dyDescent="0.25">
      <c r="AJ79" s="19"/>
    </row>
    <row r="80" spans="36:36" x14ac:dyDescent="0.25">
      <c r="AJ80" s="19"/>
    </row>
    <row r="81" spans="36:36" x14ac:dyDescent="0.25">
      <c r="AJ81" s="19"/>
    </row>
    <row r="82" spans="36:36" x14ac:dyDescent="0.25">
      <c r="AJ82" s="19"/>
    </row>
    <row r="83" spans="36:36" x14ac:dyDescent="0.25">
      <c r="AJ83" s="19"/>
    </row>
    <row r="84" spans="36:36" x14ac:dyDescent="0.25">
      <c r="AJ84" s="19"/>
    </row>
    <row r="85" spans="36:36" x14ac:dyDescent="0.25">
      <c r="AJ85" s="19"/>
    </row>
    <row r="86" spans="36:36" x14ac:dyDescent="0.25">
      <c r="AJ86" s="19"/>
    </row>
    <row r="87" spans="36:36" x14ac:dyDescent="0.25">
      <c r="AJ87" s="19"/>
    </row>
    <row r="88" spans="36:36" x14ac:dyDescent="0.25">
      <c r="AJ88" s="19"/>
    </row>
    <row r="89" spans="36:36" x14ac:dyDescent="0.25">
      <c r="AJ89" s="19"/>
    </row>
    <row r="90" spans="36:36" x14ac:dyDescent="0.25">
      <c r="AJ90" s="19"/>
    </row>
    <row r="91" spans="36:36" x14ac:dyDescent="0.25">
      <c r="AJ91" s="19"/>
    </row>
    <row r="92" spans="36:36" x14ac:dyDescent="0.25">
      <c r="AJ92" s="19"/>
    </row>
    <row r="94" spans="36:36" x14ac:dyDescent="0.25">
      <c r="AJ94" s="19"/>
    </row>
    <row r="96" spans="36:36" x14ac:dyDescent="0.25">
      <c r="AJ96" s="19"/>
    </row>
    <row r="98" spans="36:36" x14ac:dyDescent="0.25">
      <c r="AJ98" s="19"/>
    </row>
    <row r="100" spans="36:36" x14ac:dyDescent="0.25">
      <c r="AJ100" s="19"/>
    </row>
    <row r="102" spans="36:36" x14ac:dyDescent="0.25">
      <c r="AJ102" s="19"/>
    </row>
    <row r="104" spans="36:36" x14ac:dyDescent="0.25">
      <c r="AJ104" s="19"/>
    </row>
    <row r="106" spans="36:36" x14ac:dyDescent="0.25">
      <c r="AJ106" s="19"/>
    </row>
    <row r="107" spans="36:36" x14ac:dyDescent="0.25">
      <c r="AJ107" s="5">
        <v>76</v>
      </c>
    </row>
    <row r="108" spans="36:36" x14ac:dyDescent="0.25">
      <c r="AJ108" s="19">
        <v>77</v>
      </c>
    </row>
    <row r="109" spans="36:36" x14ac:dyDescent="0.25">
      <c r="AJ109" s="5">
        <v>78</v>
      </c>
    </row>
  </sheetData>
  <sheetProtection algorithmName="SHA-512" hashValue="Zr6Mx2zae0qDMrYj+Cn5AQfqS1gu48EAHpgs8zlxkM+AD5acaUoDdCR9c/GkloKjP0zhNWOUJkGz6I9MWHAT9w==" saltValue="DoxpAcllCiqS2azXV6wvgw==" spinCount="100000" sheet="1" objects="1" scenarios="1" insertRows="0"/>
  <mergeCells count="15">
    <mergeCell ref="G29:H29"/>
    <mergeCell ref="G42:H42"/>
    <mergeCell ref="C24:D24"/>
    <mergeCell ref="C23:D23"/>
    <mergeCell ref="I27:AH27"/>
    <mergeCell ref="I28:AG28"/>
    <mergeCell ref="W7:X7"/>
    <mergeCell ref="C9:Z9"/>
    <mergeCell ref="C15:Z15"/>
    <mergeCell ref="C3:E3"/>
    <mergeCell ref="C4:H4"/>
    <mergeCell ref="C5:E5"/>
    <mergeCell ref="I6:K6"/>
    <mergeCell ref="L6:T6"/>
    <mergeCell ref="U6:Z6"/>
  </mergeCells>
  <pageMargins left="0.7" right="0.7" top="0.75" bottom="0.75" header="0.3" footer="0.3"/>
  <pageSetup paperSize="9" orientation="portrait" r:id="rId1"/>
  <ignoredErrors>
    <ignoredError sqref="E23" evalError="1"/>
    <ignoredError sqref="J53:AG53 J40:AG40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'Fatores de conversão'!$L$2:$L$3</xm:f>
          </x14:formula1>
          <xm:sqref>E16:E20 E10:E14</xm:sqref>
        </x14:dataValidation>
        <x14:dataValidation type="list" allowBlank="1" showInputMessage="1" showErrorMessage="1">
          <x14:formula1>
            <xm:f>'Valores-Padrão'!$F$31</xm:f>
          </x14:formula1>
          <xm:sqref>H10:H14</xm:sqref>
        </x14:dataValidation>
        <x14:dataValidation type="list" allowBlank="1" showInputMessage="1" showErrorMessage="1">
          <x14:formula1>
            <xm:f>'Valores-Padrão'!$E$31:$E$33</xm:f>
          </x14:formula1>
          <xm:sqref>W10:W14</xm:sqref>
        </x14:dataValidation>
        <x14:dataValidation type="list" allowBlank="1" showInputMessage="1" showErrorMessage="1">
          <x14:formula1>
            <xm:f>'Valores-Padrão'!$C$31:$C$32</xm:f>
          </x14:formula1>
          <xm:sqref>F10:F14 F16:F20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14</vt:i4>
      </vt:variant>
    </vt:vector>
  </HeadingPairs>
  <TitlesOfParts>
    <vt:vector size="14" baseType="lpstr">
      <vt:lpstr>0.Ajuda</vt:lpstr>
      <vt:lpstr>1. Identificação Ben. Oper.</vt:lpstr>
      <vt:lpstr>2. Medidas a).i)</vt:lpstr>
      <vt:lpstr>3. Medidas a).ii)</vt:lpstr>
      <vt:lpstr>4. Medidas a).iii)</vt:lpstr>
      <vt:lpstr>5. Medidas a).iv)</vt:lpstr>
      <vt:lpstr>6. Medidas a).v)</vt:lpstr>
      <vt:lpstr>7. Medidas b).i)</vt:lpstr>
      <vt:lpstr>7. Medidas b).ii)</vt:lpstr>
      <vt:lpstr>8. Medidas c)</vt:lpstr>
      <vt:lpstr>Poupanças Totais</vt:lpstr>
      <vt:lpstr>VAL Global até 25 anos</vt:lpstr>
      <vt:lpstr>Valores-Padrão</vt:lpstr>
      <vt:lpstr>Fatores de conversão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2016-05-18T21:16:05Z</dcterms:created>
  <dcterms:modified xsi:type="dcterms:W3CDTF">2016-10-14T13:30:21Z</dcterms:modified>
</cp:coreProperties>
</file>